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4240" windowHeight="13020" tabRatio="929" activeTab="3"/>
  </bookViews>
  <sheets>
    <sheet name="CANE" sheetId="6" r:id="rId1"/>
    <sheet name="COGEN" sheetId="7" r:id="rId2"/>
    <sheet name="ETHANOL" sheetId="10" r:id="rId3"/>
    <sheet name="MOD." sheetId="8" r:id="rId4"/>
    <sheet name="STATE WISE" sheetId="21" r:id="rId5"/>
    <sheet name="SUMMARY" sheetId="20" r:id="rId6"/>
  </sheets>
  <definedNames>
    <definedName name="_xlnm._FilterDatabase" localSheetId="3" hidden="1">MOD.!$B$4:$P$239</definedName>
  </definedNames>
  <calcPr calcId="124519"/>
</workbook>
</file>

<file path=xl/calcChain.xml><?xml version="1.0" encoding="utf-8"?>
<calcChain xmlns="http://schemas.openxmlformats.org/spreadsheetml/2006/main">
  <c r="O213" i="8"/>
  <c r="O30" i="6" l="1"/>
  <c r="O6" l="1"/>
  <c r="O7"/>
  <c r="O8"/>
  <c r="O9"/>
  <c r="O10"/>
  <c r="L65" i="8"/>
  <c r="L55" i="10"/>
  <c r="N197" i="8" l="1"/>
  <c r="M197"/>
  <c r="L197"/>
  <c r="O195"/>
  <c r="O194"/>
  <c r="O193"/>
  <c r="O192"/>
  <c r="N185"/>
  <c r="M185"/>
  <c r="L185"/>
  <c r="O174"/>
  <c r="O158"/>
  <c r="O148"/>
  <c r="O119"/>
  <c r="N110"/>
  <c r="M110"/>
  <c r="L110"/>
  <c r="O106"/>
  <c r="O105"/>
  <c r="O104"/>
  <c r="O83"/>
  <c r="O73"/>
  <c r="N65"/>
  <c r="M65"/>
  <c r="O54"/>
  <c r="O44"/>
  <c r="O31"/>
  <c r="O27"/>
  <c r="O26"/>
  <c r="O25"/>
  <c r="O22"/>
  <c r="O12"/>
  <c r="O38" i="10"/>
  <c r="N21"/>
  <c r="M21"/>
  <c r="L21"/>
  <c r="O19"/>
  <c r="O18"/>
  <c r="O17"/>
  <c r="O16"/>
  <c r="O15"/>
  <c r="O10"/>
  <c r="O122" i="7"/>
  <c r="N109"/>
  <c r="M109"/>
  <c r="L109"/>
  <c r="O107"/>
  <c r="O106"/>
  <c r="O105"/>
  <c r="O104"/>
  <c r="O103"/>
  <c r="O102"/>
  <c r="N95"/>
  <c r="M95"/>
  <c r="L95"/>
  <c r="O75"/>
  <c r="O51"/>
  <c r="O34"/>
  <c r="O30"/>
  <c r="O29"/>
  <c r="O28"/>
  <c r="O27"/>
  <c r="O26"/>
  <c r="O25"/>
  <c r="O24"/>
  <c r="O23"/>
  <c r="O22"/>
  <c r="N105" i="6"/>
  <c r="M105"/>
  <c r="L105"/>
  <c r="O100"/>
  <c r="O75"/>
  <c r="O70"/>
  <c r="N52"/>
  <c r="M52"/>
  <c r="L52"/>
  <c r="O48"/>
  <c r="N32"/>
  <c r="M32"/>
  <c r="L32"/>
  <c r="O29"/>
  <c r="O28"/>
  <c r="N21"/>
  <c r="M21"/>
  <c r="L21"/>
  <c r="O32" l="1"/>
  <c r="O197" i="8"/>
  <c r="M198"/>
  <c r="L47" i="21" s="1"/>
  <c r="M22" i="10"/>
  <c r="O109" i="7"/>
  <c r="M110"/>
  <c r="M33" i="6"/>
  <c r="F31" i="21" l="1"/>
  <c r="N230" i="8"/>
  <c r="M230"/>
  <c r="L230"/>
  <c r="O228"/>
  <c r="O230" s="1"/>
  <c r="N221"/>
  <c r="M221"/>
  <c r="L221"/>
  <c r="O219"/>
  <c r="O218"/>
  <c r="O217"/>
  <c r="O216"/>
  <c r="O215"/>
  <c r="O214"/>
  <c r="O212"/>
  <c r="O211"/>
  <c r="O210"/>
  <c r="O209"/>
  <c r="O208"/>
  <c r="O207"/>
  <c r="O206"/>
  <c r="O205"/>
  <c r="O204"/>
  <c r="O221" s="1"/>
  <c r="O183"/>
  <c r="O182"/>
  <c r="O181"/>
  <c r="O180"/>
  <c r="O179"/>
  <c r="O178"/>
  <c r="O177"/>
  <c r="O176"/>
  <c r="O175"/>
  <c r="O173"/>
  <c r="N166"/>
  <c r="M166"/>
  <c r="L166"/>
  <c r="O164"/>
  <c r="O163"/>
  <c r="O162"/>
  <c r="O161"/>
  <c r="O160"/>
  <c r="O159"/>
  <c r="O157"/>
  <c r="N150"/>
  <c r="M150"/>
  <c r="L150"/>
  <c r="O147"/>
  <c r="O146"/>
  <c r="O145"/>
  <c r="O144"/>
  <c r="O143"/>
  <c r="O142"/>
  <c r="N135"/>
  <c r="M135"/>
  <c r="L135"/>
  <c r="O133"/>
  <c r="O132"/>
  <c r="O131"/>
  <c r="N124"/>
  <c r="M124"/>
  <c r="L124"/>
  <c r="O122"/>
  <c r="O121"/>
  <c r="O120"/>
  <c r="O118"/>
  <c r="O117"/>
  <c r="O108"/>
  <c r="O107"/>
  <c r="N97"/>
  <c r="M97"/>
  <c r="L97"/>
  <c r="O95"/>
  <c r="O94"/>
  <c r="O93"/>
  <c r="O92"/>
  <c r="O91"/>
  <c r="O90"/>
  <c r="O89"/>
  <c r="O88"/>
  <c r="O87"/>
  <c r="O86"/>
  <c r="O85"/>
  <c r="O84"/>
  <c r="O82"/>
  <c r="O81"/>
  <c r="O80"/>
  <c r="O79"/>
  <c r="O78"/>
  <c r="O77"/>
  <c r="O76"/>
  <c r="O75"/>
  <c r="O74"/>
  <c r="O72"/>
  <c r="M66"/>
  <c r="O63"/>
  <c r="O62"/>
  <c r="O61"/>
  <c r="O60"/>
  <c r="O59"/>
  <c r="O58"/>
  <c r="O57"/>
  <c r="O56"/>
  <c r="O55"/>
  <c r="O53"/>
  <c r="O52"/>
  <c r="O51"/>
  <c r="O50"/>
  <c r="O49"/>
  <c r="O48"/>
  <c r="O47"/>
  <c r="O46"/>
  <c r="O45"/>
  <c r="O43"/>
  <c r="O42"/>
  <c r="O41"/>
  <c r="O40"/>
  <c r="O39"/>
  <c r="O38"/>
  <c r="O37"/>
  <c r="O36"/>
  <c r="O35"/>
  <c r="O34"/>
  <c r="O33"/>
  <c r="O32"/>
  <c r="O30"/>
  <c r="O29"/>
  <c r="O28"/>
  <c r="O24"/>
  <c r="O23"/>
  <c r="O21"/>
  <c r="O20"/>
  <c r="O19"/>
  <c r="O18"/>
  <c r="O17"/>
  <c r="O16"/>
  <c r="O15"/>
  <c r="O14"/>
  <c r="O13"/>
  <c r="O11"/>
  <c r="O10"/>
  <c r="O9"/>
  <c r="O8"/>
  <c r="O7"/>
  <c r="O6"/>
  <c r="N55" i="10"/>
  <c r="M55"/>
  <c r="O53"/>
  <c r="O52"/>
  <c r="O51"/>
  <c r="O50"/>
  <c r="N43"/>
  <c r="M43"/>
  <c r="L43"/>
  <c r="O41"/>
  <c r="O40"/>
  <c r="O39"/>
  <c r="O37"/>
  <c r="N30"/>
  <c r="M30"/>
  <c r="L30"/>
  <c r="O28"/>
  <c r="O14"/>
  <c r="O13"/>
  <c r="O12"/>
  <c r="O11"/>
  <c r="O9"/>
  <c r="O8"/>
  <c r="O7"/>
  <c r="O6"/>
  <c r="N140" i="7"/>
  <c r="M140"/>
  <c r="L140"/>
  <c r="O138"/>
  <c r="O137"/>
  <c r="N130"/>
  <c r="M130"/>
  <c r="L130"/>
  <c r="O128"/>
  <c r="O127"/>
  <c r="O126"/>
  <c r="O125"/>
  <c r="O124"/>
  <c r="O123"/>
  <c r="O121"/>
  <c r="O120"/>
  <c r="O119"/>
  <c r="O118"/>
  <c r="O117"/>
  <c r="O116"/>
  <c r="O93"/>
  <c r="O92"/>
  <c r="O91"/>
  <c r="N84"/>
  <c r="M84"/>
  <c r="L84"/>
  <c r="O82"/>
  <c r="O81"/>
  <c r="O80"/>
  <c r="O79"/>
  <c r="O78"/>
  <c r="O77"/>
  <c r="O76"/>
  <c r="O74"/>
  <c r="O73"/>
  <c r="O72"/>
  <c r="O71"/>
  <c r="O70"/>
  <c r="O69"/>
  <c r="O68"/>
  <c r="O67"/>
  <c r="O66"/>
  <c r="O65"/>
  <c r="O64"/>
  <c r="O63"/>
  <c r="O61"/>
  <c r="O60"/>
  <c r="O59"/>
  <c r="O58"/>
  <c r="O57"/>
  <c r="O56"/>
  <c r="O55"/>
  <c r="O54"/>
  <c r="O53"/>
  <c r="O52"/>
  <c r="O50"/>
  <c r="O49"/>
  <c r="O48"/>
  <c r="O47"/>
  <c r="N40"/>
  <c r="M40"/>
  <c r="L40"/>
  <c r="O38"/>
  <c r="O37"/>
  <c r="O36"/>
  <c r="O35"/>
  <c r="O33"/>
  <c r="O32"/>
  <c r="O31"/>
  <c r="O21"/>
  <c r="O20"/>
  <c r="O19"/>
  <c r="O18"/>
  <c r="O17"/>
  <c r="O16"/>
  <c r="O15"/>
  <c r="N8"/>
  <c r="M8"/>
  <c r="L8"/>
  <c r="O6"/>
  <c r="O8" s="1"/>
  <c r="O103" i="6"/>
  <c r="O102"/>
  <c r="O101"/>
  <c r="N93"/>
  <c r="M93"/>
  <c r="L93"/>
  <c r="O91"/>
  <c r="O90"/>
  <c r="O89"/>
  <c r="O88"/>
  <c r="O87"/>
  <c r="O86"/>
  <c r="N79"/>
  <c r="M79"/>
  <c r="L79"/>
  <c r="O77"/>
  <c r="O76"/>
  <c r="O74"/>
  <c r="O73"/>
  <c r="O72"/>
  <c r="O71"/>
  <c r="O69"/>
  <c r="O68"/>
  <c r="O67"/>
  <c r="O66"/>
  <c r="O65"/>
  <c r="O64"/>
  <c r="O63"/>
  <c r="O62"/>
  <c r="O61"/>
  <c r="O60"/>
  <c r="O59"/>
  <c r="O50"/>
  <c r="O49"/>
  <c r="N41"/>
  <c r="M41"/>
  <c r="L41"/>
  <c r="O39"/>
  <c r="O41" s="1"/>
  <c r="O19"/>
  <c r="N12"/>
  <c r="M12"/>
  <c r="M13" s="1"/>
  <c r="L12"/>
  <c r="L111" l="1"/>
  <c r="N111"/>
  <c r="M111"/>
  <c r="M9" i="7"/>
  <c r="O21" i="6"/>
  <c r="O52"/>
  <c r="M231" i="8"/>
  <c r="M232" s="1"/>
  <c r="M151"/>
  <c r="L41" i="21" s="1"/>
  <c r="O110" i="8"/>
  <c r="O105" i="6"/>
  <c r="O124" i="8"/>
  <c r="M167"/>
  <c r="L43" i="21" s="1"/>
  <c r="O95" i="7"/>
  <c r="N145"/>
  <c r="M145"/>
  <c r="L145"/>
  <c r="M80" i="6"/>
  <c r="M42"/>
  <c r="O12"/>
  <c r="M56" i="10"/>
  <c r="L31" i="21"/>
  <c r="O185" i="8"/>
  <c r="O65"/>
  <c r="L60" i="10"/>
  <c r="L236" i="8"/>
  <c r="M31" i="10"/>
  <c r="M60"/>
  <c r="M98" i="8"/>
  <c r="M236"/>
  <c r="N60" i="10"/>
  <c r="N236" i="8"/>
  <c r="O21" i="10"/>
  <c r="O150" i="8"/>
  <c r="M111"/>
  <c r="M141" i="7"/>
  <c r="M136" i="8"/>
  <c r="O130" i="7"/>
  <c r="O97" i="8"/>
  <c r="M186"/>
  <c r="O135"/>
  <c r="O140" i="7"/>
  <c r="O93" i="6"/>
  <c r="O30" i="10"/>
  <c r="O43"/>
  <c r="O55"/>
  <c r="O79" i="6"/>
  <c r="O166" i="8"/>
  <c r="M131" i="7"/>
  <c r="M85"/>
  <c r="O84"/>
  <c r="O40"/>
  <c r="M222" i="8"/>
  <c r="M125"/>
  <c r="L37" i="21" s="1"/>
  <c r="M44" i="10"/>
  <c r="L16" i="21"/>
  <c r="M96" i="7"/>
  <c r="M41"/>
  <c r="M106" i="6"/>
  <c r="M94"/>
  <c r="M53"/>
  <c r="M22"/>
  <c r="O111" l="1"/>
  <c r="L8" i="21"/>
  <c r="L51"/>
  <c r="F14"/>
  <c r="L33"/>
  <c r="F18"/>
  <c r="L39"/>
  <c r="E53"/>
  <c r="F20"/>
  <c r="F33"/>
  <c r="D53"/>
  <c r="F37"/>
  <c r="L35"/>
  <c r="J53"/>
  <c r="L20"/>
  <c r="F10"/>
  <c r="K24"/>
  <c r="M61" i="10"/>
  <c r="L18" i="21"/>
  <c r="L12"/>
  <c r="F12"/>
  <c r="L49"/>
  <c r="M237" i="8"/>
  <c r="H9" i="20"/>
  <c r="F35" i="21"/>
  <c r="H8" i="20"/>
  <c r="H7"/>
  <c r="F11"/>
  <c r="M146" i="7"/>
  <c r="G11" i="20"/>
  <c r="L10" i="21"/>
  <c r="J24"/>
  <c r="F22"/>
  <c r="F16"/>
  <c r="M112" i="6"/>
  <c r="D24" i="21"/>
  <c r="F8"/>
  <c r="K53" l="1"/>
  <c r="E24"/>
  <c r="F53"/>
  <c r="O60" i="10"/>
  <c r="L45" i="21"/>
  <c r="L53" s="1"/>
  <c r="L14"/>
  <c r="L24" s="1"/>
  <c r="F24"/>
  <c r="O236" i="8"/>
  <c r="O145" i="7"/>
  <c r="E11" i="20"/>
  <c r="H6"/>
  <c r="H11" s="1"/>
</calcChain>
</file>

<file path=xl/sharedStrings.xml><?xml version="1.0" encoding="utf-8"?>
<sst xmlns="http://schemas.openxmlformats.org/spreadsheetml/2006/main" count="2191" uniqueCount="803">
  <si>
    <t>I</t>
  </si>
  <si>
    <t>31.03.15</t>
  </si>
  <si>
    <t>Principal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</si>
  <si>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</si>
  <si>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</si>
  <si>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</si>
  <si>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</si>
  <si>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</si>
  <si>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</si>
  <si>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</si>
  <si>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</si>
  <si>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</si>
  <si>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</si>
  <si>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</si>
  <si>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</si>
  <si>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</si>
  <si>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</si>
  <si>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</si>
  <si>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</si>
  <si>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</si>
  <si>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</si>
  <si>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</si>
  <si>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</si>
  <si>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S-31</t>
  </si>
  <si>
    <t>27.11.12</t>
  </si>
  <si>
    <t>S-32</t>
  </si>
  <si>
    <t>S-52</t>
  </si>
  <si>
    <t>29.03.19</t>
  </si>
  <si>
    <t>V-16</t>
  </si>
  <si>
    <t>V-17</t>
  </si>
  <si>
    <t>V-22</t>
  </si>
  <si>
    <t>V-23</t>
  </si>
  <si>
    <t>V-51</t>
  </si>
  <si>
    <t>V-52</t>
  </si>
  <si>
    <t>V-66</t>
  </si>
  <si>
    <t>X-81</t>
  </si>
  <si>
    <t>31.03.18</t>
  </si>
  <si>
    <t>X-84</t>
  </si>
  <si>
    <t>A-I/37</t>
  </si>
  <si>
    <t>A-I/85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</si>
  <si>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</si>
  <si>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</si>
  <si>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</si>
  <si>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</si>
  <si>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</si>
  <si>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</si>
  <si>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</si>
  <si>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</si>
  <si>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IX-20</t>
  </si>
  <si>
    <t>IX-22</t>
  </si>
  <si>
    <t>IX-24</t>
  </si>
  <si>
    <t>IX-36</t>
  </si>
  <si>
    <t>IX-37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</si>
  <si>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</si>
  <si>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</si>
  <si>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</si>
  <si>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</si>
  <si>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</si>
  <si>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</si>
  <si>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</si>
  <si>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</si>
  <si>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</si>
  <si>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</si>
  <si>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</si>
  <si>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</si>
  <si>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</si>
  <si>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</si>
  <si>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</si>
  <si>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</si>
  <si>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</si>
  <si>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</si>
  <si>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</si>
  <si>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</si>
  <si>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</si>
  <si>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31.03.17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</si>
  <si>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</si>
  <si>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</si>
  <si>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</si>
  <si>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</si>
  <si>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</si>
  <si>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</si>
  <si>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</si>
  <si>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</si>
  <si>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</si>
  <si>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</si>
  <si>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</si>
  <si>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</si>
  <si>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</si>
  <si>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</si>
  <si>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</si>
  <si>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</si>
  <si>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</si>
  <si>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</si>
  <si>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</si>
  <si>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</si>
  <si>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</si>
  <si>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VII-91</t>
  </si>
  <si>
    <t>VIII-12</t>
  </si>
  <si>
    <t>VIII-13</t>
  </si>
  <si>
    <t>VIII-14</t>
  </si>
  <si>
    <t>VIII-19</t>
  </si>
  <si>
    <t>VIII-21</t>
  </si>
  <si>
    <t>VIII-22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</si>
  <si>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</si>
  <si>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</si>
  <si>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</si>
  <si>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</si>
  <si>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</si>
  <si>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</si>
  <si>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</si>
  <si>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</si>
  <si>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</si>
  <si>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</si>
  <si>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</si>
  <si>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</si>
  <si>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</si>
  <si>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</si>
  <si>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</si>
  <si>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</si>
  <si>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</si>
  <si>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</si>
  <si>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</si>
  <si>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</si>
  <si>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</si>
  <si>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</si>
  <si>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</si>
  <si>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</si>
  <si>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</si>
  <si>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</si>
  <si>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</si>
  <si>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</si>
  <si>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</si>
  <si>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X-10</t>
  </si>
  <si>
    <t>X-12</t>
  </si>
  <si>
    <t>X-13</t>
  </si>
  <si>
    <t>X-17</t>
  </si>
  <si>
    <t>X-25</t>
  </si>
  <si>
    <t>X-36</t>
  </si>
  <si>
    <t>X-54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</si>
  <si>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</si>
  <si>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</si>
  <si>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</si>
  <si>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</si>
  <si>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</si>
  <si>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</si>
  <si>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</si>
  <si>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</si>
  <si>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</si>
  <si>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AA-48</t>
  </si>
  <si>
    <t>AA-51</t>
  </si>
  <si>
    <t>AA-52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</si>
  <si>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</si>
  <si>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</si>
  <si>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</si>
  <si>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</si>
  <si>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</si>
  <si>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</si>
  <si>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</si>
  <si>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</si>
  <si>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</si>
  <si>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</si>
  <si>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</si>
  <si>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</si>
  <si>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</si>
  <si>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</si>
  <si>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</si>
  <si>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</si>
  <si>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</si>
  <si>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</si>
  <si>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</si>
  <si>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</si>
  <si>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</si>
  <si>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</si>
  <si>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</si>
  <si>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</si>
  <si>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</si>
  <si>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</si>
  <si>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</si>
  <si>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</si>
  <si>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</si>
  <si>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</si>
  <si>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</si>
  <si>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</si>
  <si>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</si>
  <si>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</si>
  <si>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</si>
  <si>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</si>
  <si>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</si>
  <si>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</si>
  <si>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</si>
  <si>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</si>
  <si>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</si>
  <si>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</si>
  <si>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</si>
  <si>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</si>
  <si>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</si>
  <si>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</si>
  <si>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</si>
  <si>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</si>
  <si>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</si>
  <si>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</si>
  <si>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</si>
  <si>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</si>
  <si>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</si>
  <si>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</si>
  <si>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</si>
  <si>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</si>
  <si>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</si>
  <si>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</si>
  <si>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</si>
  <si>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</si>
  <si>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</si>
  <si>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</si>
  <si>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</si>
  <si>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</si>
  <si>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</si>
  <si>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</si>
  <si>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</si>
  <si>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</si>
  <si>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</si>
  <si>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</si>
  <si>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</si>
  <si>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</si>
  <si>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</si>
  <si>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</si>
  <si>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</si>
  <si>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</si>
  <si>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</si>
  <si>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</si>
  <si>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</si>
  <si>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</si>
  <si>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</si>
  <si>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</si>
  <si>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</si>
  <si>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</si>
  <si>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</si>
  <si>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</si>
  <si>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</si>
  <si>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</si>
  <si>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</si>
  <si>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</si>
  <si>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</si>
  <si>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</si>
  <si>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</si>
  <si>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</si>
  <si>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</si>
  <si>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</si>
  <si>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</si>
  <si>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</si>
  <si>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</si>
  <si>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</si>
  <si>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</si>
  <si>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</si>
  <si>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</si>
  <si>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</si>
  <si>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</si>
  <si>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</si>
  <si>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</si>
  <si>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</si>
  <si>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</si>
  <si>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</si>
  <si>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</si>
  <si>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</si>
  <si>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</si>
  <si>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</si>
  <si>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</si>
  <si>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</si>
  <si>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</si>
  <si>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</si>
  <si>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</si>
  <si>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</si>
  <si>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</si>
  <si>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</si>
  <si>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</si>
  <si>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</si>
  <si>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</si>
  <si>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</si>
  <si>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</si>
  <si>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</si>
  <si>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</si>
  <si>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</si>
  <si>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</si>
  <si>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</si>
  <si>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</si>
  <si>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</si>
  <si>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</si>
  <si>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</si>
  <si>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</si>
  <si>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</si>
  <si>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</si>
  <si>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</si>
  <si>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</si>
  <si>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</si>
  <si>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</si>
  <si>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</si>
  <si>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</si>
  <si>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</si>
  <si>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</si>
  <si>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</si>
  <si>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</si>
  <si>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</si>
  <si>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</si>
  <si>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</si>
  <si>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</si>
  <si>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</si>
  <si>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</si>
  <si>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</si>
  <si>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</si>
  <si>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</si>
  <si>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</si>
  <si>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</si>
  <si>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</si>
  <si>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</si>
  <si>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</si>
  <si>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</si>
  <si>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</si>
  <si>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09.12.09</t>
  </si>
  <si>
    <t>17.01.11</t>
  </si>
  <si>
    <t>Z-37</t>
  </si>
  <si>
    <t>02.12.11</t>
  </si>
  <si>
    <t>09.11.10</t>
  </si>
  <si>
    <t>02.06.11</t>
  </si>
  <si>
    <t>31.03.09</t>
  </si>
  <si>
    <t>15.07.10</t>
  </si>
  <si>
    <t>31.03.12</t>
  </si>
  <si>
    <t>03.04.12</t>
  </si>
  <si>
    <t>18.06.14</t>
  </si>
  <si>
    <t>24.01.13</t>
  </si>
  <si>
    <t>27.02.13</t>
  </si>
  <si>
    <t>05.07.13</t>
  </si>
  <si>
    <t>05.08.14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</si>
  <si>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</si>
  <si>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</si>
  <si>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</si>
  <si>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</si>
  <si>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</si>
  <si>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</si>
  <si>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</si>
  <si>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</si>
  <si>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</si>
  <si>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</si>
  <si>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</si>
  <si>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</si>
  <si>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</si>
  <si>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</si>
  <si>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</si>
  <si>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</si>
  <si>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</si>
  <si>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</si>
  <si>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</si>
  <si>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</si>
  <si>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</si>
  <si>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</si>
  <si>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</si>
  <si>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</si>
  <si>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</si>
  <si>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</si>
  <si>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</si>
  <si>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</si>
  <si>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</si>
  <si>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</si>
  <si>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</si>
  <si>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</si>
  <si>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</si>
  <si>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</si>
  <si>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</si>
  <si>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</si>
  <si>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</si>
  <si>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</si>
  <si>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</si>
  <si>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</si>
  <si>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</si>
  <si>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</si>
  <si>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</si>
  <si>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</si>
  <si>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</si>
  <si>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</si>
  <si>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</si>
  <si>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</si>
  <si>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</si>
  <si>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</si>
  <si>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</si>
  <si>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</si>
  <si>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</si>
  <si>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</si>
  <si>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</si>
  <si>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05.05.14</t>
  </si>
  <si>
    <t>14.08.14</t>
  </si>
  <si>
    <t>Karnataka</t>
  </si>
  <si>
    <t>A.P.</t>
  </si>
  <si>
    <t>Uttrakhand</t>
  </si>
  <si>
    <t>Tamilnadu</t>
  </si>
  <si>
    <t>A-04</t>
  </si>
  <si>
    <t>AA-01</t>
  </si>
  <si>
    <t>AA-02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</si>
  <si>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</si>
  <si>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</si>
  <si>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</si>
  <si>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</si>
  <si>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</si>
  <si>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</si>
  <si>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</si>
  <si>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</si>
  <si>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</si>
  <si>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</si>
  <si>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</si>
  <si>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</si>
  <si>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</si>
  <si>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</si>
  <si>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</si>
  <si>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</si>
  <si>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</si>
  <si>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</si>
  <si>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</si>
  <si>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</si>
  <si>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</si>
  <si>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</si>
  <si>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</si>
  <si>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</si>
  <si>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</si>
  <si>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</si>
  <si>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</si>
  <si>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</si>
  <si>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</si>
  <si>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</si>
  <si>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</si>
  <si>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</si>
  <si>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</si>
  <si>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</si>
  <si>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</si>
  <si>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</si>
  <si>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</si>
  <si>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</si>
  <si>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</si>
  <si>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</si>
  <si>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</si>
  <si>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</si>
  <si>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</si>
  <si>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</si>
  <si>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</si>
  <si>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</si>
  <si>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</si>
  <si>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</si>
  <si>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</si>
  <si>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13.04.18</t>
  </si>
  <si>
    <t>21.05.18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</si>
  <si>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</si>
  <si>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</si>
  <si>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</si>
  <si>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</si>
  <si>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</si>
  <si>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</si>
  <si>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</si>
  <si>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</si>
  <si>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</si>
  <si>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</si>
  <si>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</si>
  <si>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</si>
  <si>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</si>
  <si>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</si>
  <si>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</si>
  <si>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</si>
  <si>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</si>
  <si>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</si>
  <si>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</si>
  <si>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</si>
  <si>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01.05.09</t>
  </si>
  <si>
    <t>26.07.16</t>
  </si>
  <si>
    <t>14.03.18</t>
  </si>
  <si>
    <t>29.09.17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</si>
  <si>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</si>
  <si>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</si>
  <si>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</si>
  <si>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</si>
  <si>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</si>
  <si>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</si>
  <si>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</si>
  <si>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</si>
  <si>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</si>
  <si>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</si>
  <si>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</si>
  <si>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</si>
  <si>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</si>
  <si>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</si>
  <si>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</si>
  <si>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</si>
  <si>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</si>
  <si>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</si>
  <si>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X-06</t>
  </si>
  <si>
    <t>19.09.13</t>
  </si>
  <si>
    <t>19.01.12</t>
  </si>
  <si>
    <t>Interest + Penal Interest</t>
  </si>
  <si>
    <t>In Rupees</t>
  </si>
  <si>
    <t>Name of the Scheme</t>
  </si>
  <si>
    <t>08.12.15</t>
  </si>
  <si>
    <t>27.02.20</t>
  </si>
  <si>
    <t>26.09.18</t>
  </si>
  <si>
    <t>28.09.18</t>
  </si>
  <si>
    <t>08.02.17</t>
  </si>
  <si>
    <t>06.12.16</t>
  </si>
  <si>
    <t>08.09.17</t>
  </si>
  <si>
    <t>28.02.19</t>
  </si>
  <si>
    <t>09.08.16</t>
  </si>
  <si>
    <t>24.04.19</t>
  </si>
  <si>
    <t>06.02.17</t>
  </si>
  <si>
    <t>06.06.17</t>
  </si>
  <si>
    <t>02.12.15</t>
  </si>
  <si>
    <t>03.08.16</t>
  </si>
  <si>
    <t>`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</si>
  <si>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</si>
  <si>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</si>
  <si>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</si>
  <si>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</si>
  <si>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</si>
  <si>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</si>
  <si>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</si>
  <si>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</si>
  <si>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</si>
  <si>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</si>
  <si>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</si>
  <si>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</si>
  <si>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</si>
  <si>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</si>
  <si>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</si>
  <si>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X-78</t>
  </si>
  <si>
    <t>X-79</t>
  </si>
  <si>
    <t>X-80</t>
  </si>
  <si>
    <t>X-72</t>
  </si>
  <si>
    <t>X-70</t>
  </si>
  <si>
    <t>Interest + Penal_Intt.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</si>
  <si>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</si>
  <si>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</si>
  <si>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</si>
  <si>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</si>
  <si>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</si>
  <si>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</si>
  <si>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</si>
  <si>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</si>
  <si>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</si>
  <si>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</si>
  <si>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</si>
  <si>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</si>
  <si>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</si>
  <si>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X-E-72</t>
  </si>
  <si>
    <t>X-E-78</t>
  </si>
  <si>
    <t>X-E-79</t>
  </si>
  <si>
    <t>X-E-80</t>
  </si>
  <si>
    <t>X-E-81</t>
  </si>
  <si>
    <t>X-82</t>
  </si>
  <si>
    <t>X-E-84</t>
  </si>
  <si>
    <t>X-85</t>
  </si>
  <si>
    <t>X-E-70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</si>
  <si>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</si>
  <si>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</si>
  <si>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</si>
  <si>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</si>
  <si>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</si>
  <si>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</si>
  <si>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</si>
  <si>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</si>
  <si>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</si>
  <si>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</si>
  <si>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</si>
  <si>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</si>
  <si>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</si>
  <si>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</si>
  <si>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</si>
  <si>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</si>
  <si>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</si>
  <si>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</si>
  <si>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</si>
  <si>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</si>
  <si>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</si>
  <si>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</si>
  <si>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</si>
  <si>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</si>
  <si>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</si>
  <si>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</si>
  <si>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</si>
  <si>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</si>
  <si>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</si>
  <si>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</si>
  <si>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</si>
  <si>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</si>
  <si>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</si>
  <si>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</si>
  <si>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</si>
  <si>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</si>
  <si>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</si>
  <si>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</si>
  <si>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</si>
  <si>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</si>
  <si>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</si>
  <si>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</si>
  <si>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</si>
  <si>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</si>
  <si>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</si>
  <si>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</si>
  <si>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</si>
  <si>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</si>
  <si>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</si>
  <si>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</si>
  <si>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</si>
  <si>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</si>
  <si>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</si>
  <si>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</si>
  <si>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</si>
  <si>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</si>
  <si>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</si>
  <si>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</si>
  <si>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</si>
  <si>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</si>
  <si>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</si>
  <si>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</si>
  <si>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</si>
  <si>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</si>
  <si>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</si>
  <si>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</si>
  <si>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</si>
  <si>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</si>
  <si>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</si>
  <si>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</si>
  <si>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</si>
  <si>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</si>
  <si>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</si>
  <si>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</si>
  <si>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</si>
  <si>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</si>
  <si>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</si>
  <si>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</si>
  <si>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</si>
  <si>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</si>
  <si>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</si>
  <si>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</si>
  <si>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</si>
  <si>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</si>
  <si>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</si>
  <si>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</si>
  <si>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</si>
  <si>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</si>
  <si>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</si>
  <si>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</si>
  <si>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</si>
  <si>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</si>
  <si>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</si>
  <si>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</si>
  <si>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</si>
  <si>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</si>
  <si>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</si>
  <si>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</si>
  <si>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</si>
  <si>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</si>
  <si>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</si>
  <si>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</si>
  <si>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</si>
  <si>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</si>
  <si>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</si>
  <si>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</si>
  <si>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</si>
  <si>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</si>
  <si>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</si>
  <si>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</si>
  <si>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</si>
  <si>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</si>
  <si>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</si>
  <si>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</si>
  <si>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</si>
  <si>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</si>
  <si>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</si>
  <si>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</si>
  <si>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</si>
  <si>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</si>
  <si>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</si>
  <si>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</si>
  <si>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</si>
  <si>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</si>
  <si>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</si>
  <si>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</si>
  <si>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</si>
  <si>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</si>
  <si>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</si>
  <si>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</si>
  <si>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</si>
  <si>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</si>
  <si>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</si>
  <si>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</si>
  <si>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</si>
  <si>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</si>
  <si>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</si>
  <si>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</si>
  <si>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</si>
  <si>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</si>
  <si>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</si>
  <si>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</si>
  <si>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</si>
  <si>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</si>
  <si>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</si>
  <si>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</si>
  <si>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</si>
  <si>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</si>
  <si>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</si>
  <si>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</si>
  <si>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</si>
  <si>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</si>
  <si>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</si>
  <si>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</si>
  <si>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</si>
  <si>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</si>
  <si>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</si>
  <si>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</si>
  <si>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</si>
  <si>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</si>
  <si>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</si>
  <si>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</si>
  <si>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</si>
  <si>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</si>
  <si>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</si>
  <si>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</si>
  <si>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</si>
  <si>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</si>
  <si>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</si>
  <si>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t>1</t>
  </si>
  <si>
    <t>2</t>
  </si>
  <si>
    <t>3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</si>
  <si>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</si>
  <si>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</si>
  <si>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</si>
  <si>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</si>
  <si>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</si>
  <si>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</si>
  <si>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</si>
  <si>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</si>
  <si>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</si>
  <si>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</si>
  <si>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</si>
  <si>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</si>
  <si>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</si>
  <si>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</si>
  <si>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</si>
  <si>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</si>
  <si>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</si>
  <si>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</si>
  <si>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</si>
  <si>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</si>
  <si>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</si>
  <si>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</si>
  <si>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</si>
  <si>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</si>
  <si>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</si>
  <si>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</si>
  <si>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</si>
  <si>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</si>
  <si>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</si>
  <si>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</si>
  <si>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</si>
  <si>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</si>
  <si>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</si>
  <si>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</si>
  <si>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</si>
  <si>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</si>
  <si>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</si>
  <si>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</si>
  <si>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</si>
  <si>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</si>
  <si>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</si>
  <si>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</si>
  <si>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</si>
  <si>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</si>
  <si>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</si>
  <si>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</si>
  <si>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</si>
  <si>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</si>
  <si>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4</t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</si>
  <si>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</si>
  <si>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</si>
  <si>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</si>
  <si>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</si>
  <si>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</si>
  <si>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</si>
  <si>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t>5</t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</si>
  <si>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</si>
  <si>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</si>
  <si>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</si>
  <si>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</si>
  <si>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</si>
  <si>
    <t>Restructuring</t>
  </si>
  <si>
    <t>6</t>
  </si>
  <si>
    <t>7</t>
  </si>
  <si>
    <t>8</t>
  </si>
  <si>
    <t>9</t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</si>
  <si>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(Chilwaria) Simbholi, Distt. Gaziabad, U.P.</t>
    </r>
  </si>
  <si>
    <r>
      <rPr>
        <b/>
        <sz val="9"/>
        <color rgb="FF3333FF"/>
        <rFont val="Tahoma"/>
        <family val="2"/>
      </rPr>
      <t>M/s. Simbhaoli Sugar Mills Ltd.</t>
    </r>
    <r>
      <rPr>
        <sz val="9"/>
        <rFont val="Tahoma"/>
        <family val="2"/>
      </rPr>
      <t>, (Chilwaria) P.O. Chilwaria, Distt. Bahraich, U.P.</t>
    </r>
  </si>
  <si>
    <r>
      <rPr>
        <b/>
        <sz val="9"/>
        <color rgb="FF3333FF"/>
        <rFont val="Tahoma"/>
        <family val="2"/>
      </rPr>
      <t>M/s. Sitaram Maharaj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</si>
  <si>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</t>
    </r>
    <r>
      <rPr>
        <sz val="9"/>
        <color theme="0" tint="-0.34998626667073579"/>
        <rFont val="Tahoma"/>
        <family val="2"/>
      </rPr>
      <t>d)</t>
    </r>
  </si>
  <si>
    <t>M/s. Saswad Mali Sugar Fcty Ltd., Taluka Malshiras, Distt. Solapur, Maharashtra</t>
  </si>
  <si>
    <t>IX-28</t>
  </si>
  <si>
    <t>Restructure</t>
  </si>
  <si>
    <r>
      <t xml:space="preserve">State Wise Sub Total as on </t>
    </r>
    <r>
      <rPr>
        <b/>
        <sz val="14"/>
        <color rgb="FF3333FF"/>
        <rFont val="Tahoma"/>
        <family val="2"/>
      </rPr>
      <t>31-10-2024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</si>
  <si>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31-10-2024</t>
    </r>
  </si>
  <si>
    <r>
      <rPr>
        <b/>
        <sz val="9"/>
        <rFont val="Tahoma"/>
        <family val="2"/>
      </rP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</si>
  <si>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</si>
  <si>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</si>
  <si>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31-10-2024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</si>
</sst>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;[Red]0.00"/>
  </numFmts>
  <fonts count="34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color rgb="FF3333FF"/>
      <name val="Tahoma"/>
      <family val="2"/>
    </font>
    <font>
      <sz val="9"/>
      <color theme="0" tint="-0.249977111117893"/>
      <name val="Tahoma"/>
      <family val="2"/>
    </font>
    <font>
      <sz val="8"/>
      <color theme="0" tint="-0.499984740745262"/>
      <name val="Tahoma"/>
      <family val="2"/>
    </font>
    <font>
      <sz val="9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4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3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18" fillId="0" borderId="11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left" vertical="center"/>
    </xf>
    <xf numFmtId="3" fontId="14" fillId="7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1" fontId="9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1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9" fillId="3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46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centerContinuous" vertical="center"/>
    </xf>
    <xf numFmtId="2" fontId="2" fillId="0" borderId="1" xfId="0" applyNumberFormat="1" applyFont="1" applyBorder="1" applyAlignment="1">
      <alignment horizontal="left" vertical="center" wrapText="1"/>
    </xf>
    <xf numFmtId="3" fontId="33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4" fillId="0" borderId="46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2" tint="-9.9978637043366805E-2"/>
  </sheetPr>
  <dimension ref="A1:U224"/>
  <sheetViews>
    <sheetView showGridLines="0" workbookViewId="0">
      <pane ySplit="5" topLeftCell="A90" activePane="bottomLeft" state="frozen"/>
      <selection pane="bottomLeft" activeCell="P96" sqref="P96"/>
    </sheetView>
  </sheetViews>
  <sheetFormatPr defaultColWidth="0" defaultRowHeight="11.25" zeroHeight="1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6" width="6.85546875" style="1" customWidth="1"/>
    <col min="7" max="7" width="6.28515625" style="1" bestFit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5.85546875" style="256" customWidth="1"/>
    <col min="17" max="21" width="0" style="1" hidden="1"/>
    <col min="22" max="16384" width="9.140625" style="1" hidden="1"/>
  </cols>
  <sheetData>
    <row r="1" spans="2:16" ht="8.25" customHeight="1" thickBot="1"/>
    <row r="2" spans="2:16" ht="21" customHeight="1" thickBot="1">
      <c r="B2" s="257" t="s">
        <v>799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2:16" ht="8.25" customHeight="1" thickBot="1"/>
    <row r="4" spans="2:16" ht="28.5" customHeight="1" thickBot="1">
      <c r="B4" s="163" t="s">
        <v>293</v>
      </c>
      <c r="C4" s="164" t="s">
        <v>294</v>
      </c>
      <c r="D4" s="163" t="s">
        <v>704</v>
      </c>
      <c r="E4" s="164" t="s">
        <v>295</v>
      </c>
      <c r="F4" s="163" t="s">
        <v>296</v>
      </c>
      <c r="G4" s="163" t="s">
        <v>630</v>
      </c>
      <c r="H4" s="165" t="s">
        <v>406</v>
      </c>
      <c r="I4" s="165" t="s">
        <v>298</v>
      </c>
      <c r="J4" s="165" t="s">
        <v>299</v>
      </c>
      <c r="K4" s="166" t="s">
        <v>300</v>
      </c>
      <c r="L4" s="167" t="s">
        <v>301</v>
      </c>
      <c r="M4" s="167" t="s">
        <v>3</v>
      </c>
      <c r="N4" s="167" t="s">
        <v>407</v>
      </c>
      <c r="O4" s="167" t="s">
        <v>408</v>
      </c>
    </row>
    <row r="5" spans="2:16" s="2" customFormat="1" ht="15.75" customHeight="1">
      <c r="B5" s="296" t="s">
        <v>530</v>
      </c>
      <c r="C5" s="297"/>
      <c r="D5" s="297"/>
      <c r="E5" s="297"/>
      <c r="F5" s="297"/>
      <c r="G5" s="298"/>
      <c r="H5" s="161" t="s">
        <v>303</v>
      </c>
      <c r="I5" s="301" t="s">
        <v>530</v>
      </c>
      <c r="J5" s="302"/>
      <c r="K5" s="162" t="s">
        <v>303</v>
      </c>
      <c r="L5" s="224"/>
      <c r="M5" s="225"/>
      <c r="N5" s="225"/>
      <c r="O5" s="226" t="s">
        <v>492</v>
      </c>
      <c r="P5" s="256"/>
    </row>
    <row r="6" spans="2:16" ht="26.25" customHeight="1">
      <c r="B6" s="269">
        <v>1</v>
      </c>
      <c r="C6" s="303" t="s">
        <v>540</v>
      </c>
      <c r="D6" s="269"/>
      <c r="E6" s="269" t="s">
        <v>389</v>
      </c>
      <c r="F6" s="19" t="s">
        <v>28</v>
      </c>
      <c r="G6" s="269" t="s">
        <v>630</v>
      </c>
      <c r="H6" s="300">
        <v>527.85</v>
      </c>
      <c r="I6" s="20" t="s">
        <v>413</v>
      </c>
      <c r="J6" s="20" t="s">
        <v>0</v>
      </c>
      <c r="K6" s="26">
        <v>262.35000000000002</v>
      </c>
      <c r="L6" s="27">
        <v>26234999.999999981</v>
      </c>
      <c r="M6" s="27">
        <v>18945735.542636145</v>
      </c>
      <c r="N6" s="27">
        <v>18484361.060103584</v>
      </c>
      <c r="O6" s="54">
        <f>SUM(L6:N6)</f>
        <v>63665096.602739707</v>
      </c>
    </row>
    <row r="7" spans="2:16" ht="26.25" customHeight="1">
      <c r="B7" s="277"/>
      <c r="C7" s="304"/>
      <c r="D7" s="277"/>
      <c r="E7" s="277"/>
      <c r="F7" s="19" t="s">
        <v>29</v>
      </c>
      <c r="G7" s="277"/>
      <c r="H7" s="300"/>
      <c r="I7" s="48" t="s">
        <v>411</v>
      </c>
      <c r="J7" s="48" t="s">
        <v>7</v>
      </c>
      <c r="K7" s="48">
        <v>265.5</v>
      </c>
      <c r="L7" s="27">
        <v>26549999.999999993</v>
      </c>
      <c r="M7" s="49">
        <v>47421207.995800711</v>
      </c>
      <c r="N7" s="49">
        <v>24444139.613788329</v>
      </c>
      <c r="O7" s="54">
        <f>SUM(L7:N7)</f>
        <v>98415347.60958904</v>
      </c>
    </row>
    <row r="8" spans="2:16" ht="23.25" customHeight="1">
      <c r="B8" s="270"/>
      <c r="C8" s="305"/>
      <c r="D8" s="270"/>
      <c r="E8" s="270"/>
      <c r="F8" s="25" t="s">
        <v>39</v>
      </c>
      <c r="G8" s="277"/>
      <c r="H8" s="26">
        <v>100</v>
      </c>
      <c r="I8" s="20" t="s">
        <v>414</v>
      </c>
      <c r="J8" s="20" t="s">
        <v>0</v>
      </c>
      <c r="K8" s="20">
        <v>100</v>
      </c>
      <c r="L8" s="27">
        <v>5000000</v>
      </c>
      <c r="M8" s="22">
        <v>4162040.601041846</v>
      </c>
      <c r="N8" s="22">
        <v>4821766.398958154</v>
      </c>
      <c r="O8" s="54">
        <f>SUM(L8:N8)</f>
        <v>13983807</v>
      </c>
    </row>
    <row r="9" spans="2:16" ht="22.5" customHeight="1">
      <c r="B9" s="269">
        <v>2</v>
      </c>
      <c r="C9" s="303" t="s">
        <v>541</v>
      </c>
      <c r="D9" s="269"/>
      <c r="E9" s="269" t="s">
        <v>389</v>
      </c>
      <c r="F9" s="19" t="s">
        <v>30</v>
      </c>
      <c r="G9" s="277"/>
      <c r="H9" s="291">
        <v>540</v>
      </c>
      <c r="I9" s="20" t="s">
        <v>415</v>
      </c>
      <c r="J9" s="20" t="s">
        <v>0</v>
      </c>
      <c r="K9" s="20">
        <v>284</v>
      </c>
      <c r="L9" s="27">
        <v>23114151.260273978</v>
      </c>
      <c r="M9" s="22">
        <v>9174567.1112779118</v>
      </c>
      <c r="N9" s="22">
        <v>5068378.0805029096</v>
      </c>
      <c r="O9" s="54">
        <f>SUM(L9:N9)</f>
        <v>37357096.452054799</v>
      </c>
    </row>
    <row r="10" spans="2:16" ht="22.5" customHeight="1">
      <c r="B10" s="270"/>
      <c r="C10" s="306"/>
      <c r="D10" s="270"/>
      <c r="E10" s="270"/>
      <c r="F10" s="19" t="s">
        <v>31</v>
      </c>
      <c r="G10" s="270"/>
      <c r="H10" s="292"/>
      <c r="I10" s="20" t="s">
        <v>54</v>
      </c>
      <c r="J10" s="20" t="s">
        <v>7</v>
      </c>
      <c r="K10" s="20">
        <v>256</v>
      </c>
      <c r="L10" s="27">
        <v>25600000.000000007</v>
      </c>
      <c r="M10" s="22">
        <v>9826040.8152628988</v>
      </c>
      <c r="N10" s="22">
        <v>4345478.3902165508</v>
      </c>
      <c r="O10" s="54">
        <f>SUM(L10:N10)</f>
        <v>39771519.205479458</v>
      </c>
    </row>
    <row r="11" spans="2:16" ht="12" thickBot="1"/>
    <row r="12" spans="2:16" s="2" customFormat="1" ht="22.5" customHeight="1" thickBot="1">
      <c r="E12" s="271" t="s">
        <v>389</v>
      </c>
      <c r="F12" s="272"/>
      <c r="G12" s="69" t="s">
        <v>641</v>
      </c>
      <c r="H12" s="288" t="s">
        <v>4</v>
      </c>
      <c r="I12" s="289"/>
      <c r="J12" s="290"/>
      <c r="K12" s="69" t="s">
        <v>641</v>
      </c>
      <c r="L12" s="89">
        <f>SUM(L6:L11)</f>
        <v>106499151.26027396</v>
      </c>
      <c r="M12" s="89">
        <f>SUM(M6:M11)</f>
        <v>89529592.06601952</v>
      </c>
      <c r="N12" s="89">
        <f>SUM(N6:N11)</f>
        <v>57164123.543569535</v>
      </c>
      <c r="O12" s="89">
        <f>SUM(O6:O11)</f>
        <v>253192866.86986297</v>
      </c>
      <c r="P12" s="256"/>
    </row>
    <row r="13" spans="2:16">
      <c r="G13" s="232"/>
      <c r="L13" s="233"/>
      <c r="M13" s="88">
        <f>SUM(M12:N12)</f>
        <v>146693715.60958904</v>
      </c>
      <c r="N13" s="233"/>
    </row>
    <row r="14" spans="2:16">
      <c r="G14" s="232"/>
      <c r="L14" s="259"/>
      <c r="M14" s="259"/>
      <c r="N14" s="259"/>
      <c r="O14" s="259"/>
    </row>
    <row r="15" spans="2:16">
      <c r="G15" s="232"/>
    </row>
    <row r="16" spans="2:16" ht="12" thickBot="1">
      <c r="G16" s="232"/>
    </row>
    <row r="17" spans="2:16" ht="28.5" customHeight="1" thickBot="1">
      <c r="B17" s="163" t="s">
        <v>293</v>
      </c>
      <c r="C17" s="164" t="s">
        <v>294</v>
      </c>
      <c r="D17" s="163" t="s">
        <v>704</v>
      </c>
      <c r="E17" s="164" t="s">
        <v>295</v>
      </c>
      <c r="F17" s="163" t="s">
        <v>296</v>
      </c>
      <c r="G17" s="197" t="s">
        <v>713</v>
      </c>
      <c r="H17" s="165" t="s">
        <v>406</v>
      </c>
      <c r="I17" s="165" t="s">
        <v>298</v>
      </c>
      <c r="J17" s="165" t="s">
        <v>299</v>
      </c>
      <c r="K17" s="166" t="s">
        <v>300</v>
      </c>
      <c r="L17" s="167" t="s">
        <v>301</v>
      </c>
      <c r="M17" s="167" t="s">
        <v>3</v>
      </c>
      <c r="N17" s="167" t="s">
        <v>407</v>
      </c>
      <c r="O17" s="167" t="s">
        <v>408</v>
      </c>
    </row>
    <row r="18" spans="2:16" s="2" customFormat="1" ht="15.75" customHeight="1">
      <c r="B18" s="296" t="s">
        <v>530</v>
      </c>
      <c r="C18" s="297"/>
      <c r="D18" s="297"/>
      <c r="E18" s="297"/>
      <c r="F18" s="297"/>
      <c r="G18" s="298"/>
      <c r="H18" s="50" t="s">
        <v>303</v>
      </c>
      <c r="I18" s="273" t="s">
        <v>530</v>
      </c>
      <c r="J18" s="274"/>
      <c r="K18" s="51" t="s">
        <v>303</v>
      </c>
      <c r="L18" s="224"/>
      <c r="M18" s="225"/>
      <c r="N18" s="225"/>
      <c r="O18" s="226" t="s">
        <v>492</v>
      </c>
      <c r="P18" s="256"/>
    </row>
    <row r="19" spans="2:16" ht="25.5" customHeight="1">
      <c r="B19" s="19">
        <v>1</v>
      </c>
      <c r="C19" s="35" t="s">
        <v>542</v>
      </c>
      <c r="D19" s="19"/>
      <c r="E19" s="19" t="s">
        <v>374</v>
      </c>
      <c r="F19" s="19" t="s">
        <v>42</v>
      </c>
      <c r="G19" s="19"/>
      <c r="H19" s="20">
        <v>47.25</v>
      </c>
      <c r="I19" s="20" t="s">
        <v>43</v>
      </c>
      <c r="J19" s="20" t="s">
        <v>0</v>
      </c>
      <c r="K19" s="20">
        <v>47.25</v>
      </c>
      <c r="L19" s="22">
        <v>3545230.6027397253</v>
      </c>
      <c r="M19" s="22">
        <v>13192931.433847906</v>
      </c>
      <c r="N19" s="22">
        <v>13039790.531905519</v>
      </c>
      <c r="O19" s="54">
        <f>SUM(L19:N19)</f>
        <v>29777952.56849315</v>
      </c>
    </row>
    <row r="20" spans="2:16" ht="12" thickBot="1"/>
    <row r="21" spans="2:16" s="2" customFormat="1" ht="22.5" customHeight="1" thickBot="1">
      <c r="E21" s="271" t="s">
        <v>485</v>
      </c>
      <c r="F21" s="272"/>
      <c r="G21" s="69" t="s">
        <v>641</v>
      </c>
      <c r="H21" s="288" t="s">
        <v>4</v>
      </c>
      <c r="I21" s="289"/>
      <c r="J21" s="290"/>
      <c r="K21" s="69" t="s">
        <v>641</v>
      </c>
      <c r="L21" s="89">
        <f>SUM(L19:L20)</f>
        <v>3545230.6027397253</v>
      </c>
      <c r="M21" s="89">
        <f>SUM(M19:M20)</f>
        <v>13192931.433847906</v>
      </c>
      <c r="N21" s="89">
        <f>SUM(N19:N20)</f>
        <v>13039790.531905519</v>
      </c>
      <c r="O21" s="89">
        <f>SUM(O19:O20)</f>
        <v>29777952.56849315</v>
      </c>
      <c r="P21" s="256"/>
    </row>
    <row r="22" spans="2:16">
      <c r="G22" s="232"/>
      <c r="L22" s="233"/>
      <c r="M22" s="88">
        <f>SUM(M21:N21)</f>
        <v>26232721.965753425</v>
      </c>
      <c r="N22" s="233"/>
    </row>
    <row r="23" spans="2:16">
      <c r="G23" s="232"/>
      <c r="L23" s="259"/>
      <c r="M23" s="259"/>
      <c r="N23" s="259"/>
      <c r="O23" s="259"/>
    </row>
    <row r="24" spans="2:16">
      <c r="G24" s="232"/>
    </row>
    <row r="25" spans="2:16" ht="12" thickBot="1">
      <c r="G25" s="232"/>
    </row>
    <row r="26" spans="2:16" ht="28.5" customHeight="1" thickBot="1">
      <c r="B26" s="163" t="s">
        <v>293</v>
      </c>
      <c r="C26" s="164" t="s">
        <v>294</v>
      </c>
      <c r="D26" s="163" t="s">
        <v>704</v>
      </c>
      <c r="E26" s="164" t="s">
        <v>295</v>
      </c>
      <c r="F26" s="163" t="s">
        <v>296</v>
      </c>
      <c r="G26" s="197" t="s">
        <v>713</v>
      </c>
      <c r="H26" s="165" t="s">
        <v>406</v>
      </c>
      <c r="I26" s="165" t="s">
        <v>298</v>
      </c>
      <c r="J26" s="165" t="s">
        <v>299</v>
      </c>
      <c r="K26" s="166" t="s">
        <v>300</v>
      </c>
      <c r="L26" s="167" t="s">
        <v>301</v>
      </c>
      <c r="M26" s="167" t="s">
        <v>3</v>
      </c>
      <c r="N26" s="167" t="s">
        <v>407</v>
      </c>
      <c r="O26" s="167" t="s">
        <v>408</v>
      </c>
    </row>
    <row r="27" spans="2:16" s="2" customFormat="1" ht="15.75" customHeight="1">
      <c r="B27" s="296" t="s">
        <v>530</v>
      </c>
      <c r="C27" s="297"/>
      <c r="D27" s="297"/>
      <c r="E27" s="297"/>
      <c r="F27" s="297"/>
      <c r="G27" s="298"/>
      <c r="H27" s="50" t="s">
        <v>303</v>
      </c>
      <c r="I27" s="273" t="s">
        <v>530</v>
      </c>
      <c r="J27" s="274"/>
      <c r="K27" s="51" t="s">
        <v>303</v>
      </c>
      <c r="L27" s="224"/>
      <c r="M27" s="225"/>
      <c r="N27" s="225"/>
      <c r="O27" s="226" t="s">
        <v>492</v>
      </c>
      <c r="P27" s="256"/>
    </row>
    <row r="28" spans="2:16" ht="26.25" customHeight="1">
      <c r="B28" s="19">
        <v>1</v>
      </c>
      <c r="C28" s="35" t="s">
        <v>717</v>
      </c>
      <c r="D28" s="20"/>
      <c r="E28" s="19" t="s">
        <v>388</v>
      </c>
      <c r="F28" s="20" t="s">
        <v>40</v>
      </c>
      <c r="G28" s="20"/>
      <c r="H28" s="20">
        <v>50</v>
      </c>
      <c r="I28" s="20" t="s">
        <v>417</v>
      </c>
      <c r="J28" s="20" t="s">
        <v>0</v>
      </c>
      <c r="K28" s="20">
        <v>50</v>
      </c>
      <c r="L28" s="22">
        <v>698974.78082191758</v>
      </c>
      <c r="M28" s="22">
        <v>2103241.2327808216</v>
      </c>
      <c r="N28" s="22">
        <v>2156014.7672191784</v>
      </c>
      <c r="O28" s="54">
        <f>SUM(L28:N28)</f>
        <v>4958230.7808219176</v>
      </c>
    </row>
    <row r="29" spans="2:16" ht="26.25" customHeight="1">
      <c r="B29" s="55">
        <v>2</v>
      </c>
      <c r="C29" s="204" t="s">
        <v>718</v>
      </c>
      <c r="D29" s="20"/>
      <c r="E29" s="19" t="s">
        <v>388</v>
      </c>
      <c r="F29" s="20" t="s">
        <v>41</v>
      </c>
      <c r="G29" s="20"/>
      <c r="H29" s="20">
        <v>50</v>
      </c>
      <c r="I29" s="20" t="s">
        <v>418</v>
      </c>
      <c r="J29" s="20" t="s">
        <v>0</v>
      </c>
      <c r="K29" s="20">
        <v>50</v>
      </c>
      <c r="L29" s="22">
        <v>4999999.9999999981</v>
      </c>
      <c r="M29" s="22">
        <v>12158729.206490153</v>
      </c>
      <c r="N29" s="22">
        <v>11520917.451044096</v>
      </c>
      <c r="O29" s="54">
        <f>SUM(L29:N29)</f>
        <v>28679646.657534249</v>
      </c>
    </row>
    <row r="30" spans="2:16" ht="22.5" customHeight="1">
      <c r="B30" s="19">
        <v>3</v>
      </c>
      <c r="C30" s="52" t="s">
        <v>738</v>
      </c>
      <c r="D30" s="251"/>
      <c r="E30" s="19" t="s">
        <v>388</v>
      </c>
      <c r="F30" s="19" t="s">
        <v>26</v>
      </c>
      <c r="G30" s="19"/>
      <c r="H30" s="20">
        <v>198</v>
      </c>
      <c r="I30" s="20" t="s">
        <v>27</v>
      </c>
      <c r="J30" s="20" t="s">
        <v>7</v>
      </c>
      <c r="K30" s="20">
        <v>67.13</v>
      </c>
      <c r="L30" s="22">
        <v>0.46575342491269112</v>
      </c>
      <c r="M30" s="22">
        <v>0</v>
      </c>
      <c r="N30" s="22">
        <v>0</v>
      </c>
      <c r="O30" s="54">
        <f>SUM(L30:N30)</f>
        <v>0.46575342491269112</v>
      </c>
    </row>
    <row r="31" spans="2:16" ht="12" thickBot="1"/>
    <row r="32" spans="2:16" s="2" customFormat="1" ht="22.5" customHeight="1" thickBot="1">
      <c r="E32" s="271" t="s">
        <v>388</v>
      </c>
      <c r="F32" s="272"/>
      <c r="G32" s="69" t="s">
        <v>641</v>
      </c>
      <c r="H32" s="288" t="s">
        <v>4</v>
      </c>
      <c r="I32" s="289"/>
      <c r="J32" s="290"/>
      <c r="K32" s="69" t="s">
        <v>641</v>
      </c>
      <c r="L32" s="89">
        <f>SUM(L28:L31)</f>
        <v>5698975.2465753406</v>
      </c>
      <c r="M32" s="89">
        <f>SUM(M28:M31)</f>
        <v>14261970.439270975</v>
      </c>
      <c r="N32" s="89">
        <f>SUM(N28:N31)</f>
        <v>13676932.218263274</v>
      </c>
      <c r="O32" s="89">
        <f>SUM(O28:O31)</f>
        <v>33637877.904109597</v>
      </c>
      <c r="P32" s="256"/>
    </row>
    <row r="33" spans="2:16">
      <c r="G33" s="232"/>
      <c r="L33" s="233"/>
      <c r="M33" s="88">
        <f>SUM(M32:N32)</f>
        <v>27938902.657534249</v>
      </c>
      <c r="N33" s="233"/>
    </row>
    <row r="34" spans="2:16">
      <c r="G34" s="232"/>
      <c r="L34" s="259"/>
      <c r="M34" s="259"/>
      <c r="N34" s="259"/>
      <c r="O34" s="259"/>
    </row>
    <row r="35" spans="2:16">
      <c r="G35" s="232"/>
    </row>
    <row r="36" spans="2:16" ht="12" thickBot="1">
      <c r="G36" s="232"/>
    </row>
    <row r="37" spans="2:16" ht="28.5" customHeight="1" thickBot="1">
      <c r="B37" s="163" t="s">
        <v>293</v>
      </c>
      <c r="C37" s="164" t="s">
        <v>294</v>
      </c>
      <c r="D37" s="163" t="s">
        <v>704</v>
      </c>
      <c r="E37" s="164" t="s">
        <v>295</v>
      </c>
      <c r="F37" s="163" t="s">
        <v>296</v>
      </c>
      <c r="G37" s="197" t="s">
        <v>713</v>
      </c>
      <c r="H37" s="165" t="s">
        <v>406</v>
      </c>
      <c r="I37" s="165" t="s">
        <v>298</v>
      </c>
      <c r="J37" s="165" t="s">
        <v>299</v>
      </c>
      <c r="K37" s="166" t="s">
        <v>300</v>
      </c>
      <c r="L37" s="167" t="s">
        <v>301</v>
      </c>
      <c r="M37" s="167" t="s">
        <v>3</v>
      </c>
      <c r="N37" s="167" t="s">
        <v>407</v>
      </c>
      <c r="O37" s="167" t="s">
        <v>408</v>
      </c>
    </row>
    <row r="38" spans="2:16" s="2" customFormat="1" ht="15.75" customHeight="1">
      <c r="B38" s="296" t="s">
        <v>530</v>
      </c>
      <c r="C38" s="297"/>
      <c r="D38" s="297"/>
      <c r="E38" s="297"/>
      <c r="F38" s="297"/>
      <c r="G38" s="298"/>
      <c r="H38" s="50" t="s">
        <v>303</v>
      </c>
      <c r="I38" s="273" t="s">
        <v>530</v>
      </c>
      <c r="J38" s="274"/>
      <c r="K38" s="51" t="s">
        <v>303</v>
      </c>
      <c r="L38" s="224"/>
      <c r="M38" s="225"/>
      <c r="N38" s="225"/>
      <c r="O38" s="226" t="s">
        <v>492</v>
      </c>
      <c r="P38" s="256"/>
    </row>
    <row r="39" spans="2:16" ht="26.25" customHeight="1">
      <c r="B39" s="19">
        <v>1</v>
      </c>
      <c r="C39" s="35" t="s">
        <v>575</v>
      </c>
      <c r="D39" s="19"/>
      <c r="E39" s="19" t="s">
        <v>437</v>
      </c>
      <c r="F39" s="19" t="s">
        <v>47</v>
      </c>
      <c r="G39" s="19"/>
      <c r="H39" s="20">
        <v>50</v>
      </c>
      <c r="I39" s="20" t="s">
        <v>427</v>
      </c>
      <c r="J39" s="20" t="s">
        <v>0</v>
      </c>
      <c r="K39" s="20">
        <v>50</v>
      </c>
      <c r="L39" s="22">
        <v>183740.8767123287</v>
      </c>
      <c r="M39" s="22">
        <v>356906.75724113343</v>
      </c>
      <c r="N39" s="22">
        <v>396003.24275886657</v>
      </c>
      <c r="O39" s="54">
        <f>SUM(L39:N39)</f>
        <v>936650.87671232875</v>
      </c>
    </row>
    <row r="40" spans="2:16" ht="12" thickBot="1"/>
    <row r="41" spans="2:16" s="2" customFormat="1" ht="22.5" customHeight="1" thickBot="1">
      <c r="E41" s="271" t="s">
        <v>437</v>
      </c>
      <c r="F41" s="272"/>
      <c r="G41" s="69" t="s">
        <v>641</v>
      </c>
      <c r="H41" s="288" t="s">
        <v>4</v>
      </c>
      <c r="I41" s="289"/>
      <c r="J41" s="290"/>
      <c r="K41" s="69" t="s">
        <v>641</v>
      </c>
      <c r="L41" s="89">
        <f>SUM(L39:L40)</f>
        <v>183740.8767123287</v>
      </c>
      <c r="M41" s="89">
        <f>SUM(M39:M40)</f>
        <v>356906.75724113343</v>
      </c>
      <c r="N41" s="89">
        <f>SUM(N39:N40)</f>
        <v>396003.24275886657</v>
      </c>
      <c r="O41" s="89">
        <f>SUM(O39:O40)</f>
        <v>936650.87671232875</v>
      </c>
      <c r="P41" s="256"/>
    </row>
    <row r="42" spans="2:16">
      <c r="G42" s="232"/>
      <c r="L42" s="233"/>
      <c r="M42" s="88">
        <f>SUM(M41:N41)</f>
        <v>752910</v>
      </c>
      <c r="N42" s="233"/>
    </row>
    <row r="43" spans="2:16">
      <c r="G43" s="232"/>
      <c r="L43" s="259"/>
      <c r="M43" s="259"/>
      <c r="N43" s="259"/>
      <c r="O43" s="259"/>
    </row>
    <row r="44" spans="2:16">
      <c r="G44" s="232"/>
      <c r="M44" s="88"/>
    </row>
    <row r="45" spans="2:16" ht="12" thickBot="1">
      <c r="G45" s="232"/>
    </row>
    <row r="46" spans="2:16" ht="28.5" customHeight="1" thickBot="1">
      <c r="B46" s="163" t="s">
        <v>293</v>
      </c>
      <c r="C46" s="164" t="s">
        <v>294</v>
      </c>
      <c r="D46" s="163" t="s">
        <v>704</v>
      </c>
      <c r="E46" s="164" t="s">
        <v>295</v>
      </c>
      <c r="F46" s="163" t="s">
        <v>296</v>
      </c>
      <c r="G46" s="197" t="s">
        <v>713</v>
      </c>
      <c r="H46" s="165" t="s">
        <v>406</v>
      </c>
      <c r="I46" s="165" t="s">
        <v>298</v>
      </c>
      <c r="J46" s="165" t="s">
        <v>299</v>
      </c>
      <c r="K46" s="166" t="s">
        <v>300</v>
      </c>
      <c r="L46" s="167" t="s">
        <v>301</v>
      </c>
      <c r="M46" s="167" t="s">
        <v>3</v>
      </c>
      <c r="N46" s="167" t="s">
        <v>407</v>
      </c>
      <c r="O46" s="167" t="s">
        <v>408</v>
      </c>
    </row>
    <row r="47" spans="2:16" s="2" customFormat="1" ht="15.75" customHeight="1">
      <c r="B47" s="296" t="s">
        <v>530</v>
      </c>
      <c r="C47" s="297"/>
      <c r="D47" s="297"/>
      <c r="E47" s="297"/>
      <c r="F47" s="297"/>
      <c r="G47" s="298"/>
      <c r="H47" s="50" t="s">
        <v>303</v>
      </c>
      <c r="I47" s="273" t="s">
        <v>530</v>
      </c>
      <c r="J47" s="274"/>
      <c r="K47" s="51" t="s">
        <v>303</v>
      </c>
      <c r="L47" s="224"/>
      <c r="M47" s="225"/>
      <c r="N47" s="225"/>
      <c r="O47" s="226" t="s">
        <v>492</v>
      </c>
      <c r="P47" s="256"/>
    </row>
    <row r="48" spans="2:16" ht="27.75" customHeight="1">
      <c r="B48" s="19">
        <v>1</v>
      </c>
      <c r="C48" s="35" t="s">
        <v>576</v>
      </c>
      <c r="D48" s="19"/>
      <c r="E48" s="19" t="s">
        <v>358</v>
      </c>
      <c r="F48" s="19" t="s">
        <v>269</v>
      </c>
      <c r="G48" s="19" t="s">
        <v>630</v>
      </c>
      <c r="H48" s="20">
        <v>103.27</v>
      </c>
      <c r="I48" s="20" t="s">
        <v>17</v>
      </c>
      <c r="J48" s="20" t="s">
        <v>127</v>
      </c>
      <c r="K48" s="20">
        <v>37.840000000000003</v>
      </c>
      <c r="L48" s="22">
        <v>2275278.5342465751</v>
      </c>
      <c r="M48" s="22">
        <v>6094995.167457873</v>
      </c>
      <c r="N48" s="22">
        <v>6475944.832542127</v>
      </c>
      <c r="O48" s="54">
        <f>SUM(L48:N48)</f>
        <v>14846218.534246575</v>
      </c>
    </row>
    <row r="49" spans="2:16" ht="22.5" customHeight="1">
      <c r="B49" s="269">
        <v>2</v>
      </c>
      <c r="C49" s="303" t="s">
        <v>577</v>
      </c>
      <c r="D49" s="269"/>
      <c r="E49" s="269" t="s">
        <v>358</v>
      </c>
      <c r="F49" s="19" t="s">
        <v>23</v>
      </c>
      <c r="G49" s="269"/>
      <c r="H49" s="291">
        <v>444.15</v>
      </c>
      <c r="I49" s="20" t="s">
        <v>24</v>
      </c>
      <c r="J49" s="20" t="s">
        <v>0</v>
      </c>
      <c r="K49" s="20">
        <v>216.45</v>
      </c>
      <c r="L49" s="22">
        <v>21645000</v>
      </c>
      <c r="M49" s="22">
        <v>22890673.850630701</v>
      </c>
      <c r="N49" s="22">
        <v>12962310.5363556</v>
      </c>
      <c r="O49" s="54">
        <f>SUM(L49:N49)</f>
        <v>57497984.3869863</v>
      </c>
    </row>
    <row r="50" spans="2:16" ht="22.5" customHeight="1">
      <c r="B50" s="270"/>
      <c r="C50" s="306"/>
      <c r="D50" s="270"/>
      <c r="E50" s="270"/>
      <c r="F50" s="19" t="s">
        <v>25</v>
      </c>
      <c r="G50" s="270"/>
      <c r="H50" s="292"/>
      <c r="I50" s="20" t="s">
        <v>421</v>
      </c>
      <c r="J50" s="20" t="s">
        <v>7</v>
      </c>
      <c r="K50" s="20">
        <v>227.7</v>
      </c>
      <c r="L50" s="22">
        <v>22769999.999999996</v>
      </c>
      <c r="M50" s="22">
        <v>23349768.768340785</v>
      </c>
      <c r="N50" s="22">
        <v>13120414.704261962</v>
      </c>
      <c r="O50" s="54">
        <f>SUM(L50:N50)</f>
        <v>59240183.47260274</v>
      </c>
    </row>
    <row r="51" spans="2:16" ht="12" thickBot="1"/>
    <row r="52" spans="2:16" s="2" customFormat="1" ht="22.5" customHeight="1" thickBot="1">
      <c r="E52" s="271" t="s">
        <v>358</v>
      </c>
      <c r="F52" s="272"/>
      <c r="G52" s="69" t="s">
        <v>641</v>
      </c>
      <c r="H52" s="288" t="s">
        <v>4</v>
      </c>
      <c r="I52" s="289"/>
      <c r="J52" s="290"/>
      <c r="K52" s="69" t="s">
        <v>641</v>
      </c>
      <c r="L52" s="89">
        <f>SUM(L48:L51)</f>
        <v>46690278.534246571</v>
      </c>
      <c r="M52" s="89">
        <f>SUM(M48:M51)</f>
        <v>52335437.786429361</v>
      </c>
      <c r="N52" s="89">
        <f>SUM(N48:N51)</f>
        <v>32558670.073159691</v>
      </c>
      <c r="O52" s="89">
        <f>SUM(O48:O51)</f>
        <v>131584386.39383562</v>
      </c>
      <c r="P52" s="256"/>
    </row>
    <row r="53" spans="2:16">
      <c r="G53" s="232"/>
      <c r="L53" s="233"/>
      <c r="M53" s="88">
        <f>SUM(M52:N52)</f>
        <v>84894107.859589055</v>
      </c>
      <c r="N53" s="233"/>
    </row>
    <row r="54" spans="2:16">
      <c r="G54" s="232"/>
      <c r="L54" s="259"/>
      <c r="M54" s="259"/>
      <c r="N54" s="259"/>
      <c r="O54" s="259"/>
    </row>
    <row r="55" spans="2:16">
      <c r="G55" s="232"/>
    </row>
    <row r="56" spans="2:16" ht="12" thickBot="1">
      <c r="G56" s="232"/>
    </row>
    <row r="57" spans="2:16" ht="28.5" customHeight="1" thickBot="1">
      <c r="B57" s="163" t="s">
        <v>293</v>
      </c>
      <c r="C57" s="164" t="s">
        <v>294</v>
      </c>
      <c r="D57" s="163" t="s">
        <v>704</v>
      </c>
      <c r="E57" s="164" t="s">
        <v>295</v>
      </c>
      <c r="F57" s="163" t="s">
        <v>296</v>
      </c>
      <c r="G57" s="197" t="s">
        <v>713</v>
      </c>
      <c r="H57" s="165" t="s">
        <v>406</v>
      </c>
      <c r="I57" s="165" t="s">
        <v>298</v>
      </c>
      <c r="J57" s="165" t="s">
        <v>299</v>
      </c>
      <c r="K57" s="166" t="s">
        <v>300</v>
      </c>
      <c r="L57" s="167" t="s">
        <v>301</v>
      </c>
      <c r="M57" s="167" t="s">
        <v>3</v>
      </c>
      <c r="N57" s="167" t="s">
        <v>407</v>
      </c>
      <c r="O57" s="167" t="s">
        <v>408</v>
      </c>
    </row>
    <row r="58" spans="2:16" s="2" customFormat="1" ht="15.75" customHeight="1">
      <c r="B58" s="296" t="s">
        <v>530</v>
      </c>
      <c r="C58" s="297"/>
      <c r="D58" s="297"/>
      <c r="E58" s="297"/>
      <c r="F58" s="297"/>
      <c r="G58" s="298"/>
      <c r="H58" s="50" t="s">
        <v>303</v>
      </c>
      <c r="I58" s="273" t="s">
        <v>530</v>
      </c>
      <c r="J58" s="274"/>
      <c r="K58" s="51" t="s">
        <v>303</v>
      </c>
      <c r="L58" s="224"/>
      <c r="M58" s="225"/>
      <c r="N58" s="225"/>
      <c r="O58" s="226" t="s">
        <v>492</v>
      </c>
      <c r="P58" s="256"/>
    </row>
    <row r="59" spans="2:16" ht="27" customHeight="1">
      <c r="B59" s="19">
        <v>1</v>
      </c>
      <c r="C59" s="35" t="s">
        <v>583</v>
      </c>
      <c r="D59" s="19"/>
      <c r="E59" s="19" t="s">
        <v>335</v>
      </c>
      <c r="F59" s="19" t="s">
        <v>46</v>
      </c>
      <c r="G59" s="19"/>
      <c r="H59" s="20">
        <v>50</v>
      </c>
      <c r="I59" s="20" t="s">
        <v>427</v>
      </c>
      <c r="J59" s="20" t="s">
        <v>0</v>
      </c>
      <c r="K59" s="20">
        <v>50</v>
      </c>
      <c r="L59" s="22">
        <v>741604.87671232969</v>
      </c>
      <c r="M59" s="22">
        <v>1988391.3318812163</v>
      </c>
      <c r="N59" s="22">
        <v>1761876.6681187837</v>
      </c>
      <c r="O59" s="54">
        <f t="shared" ref="O59:O77" si="0">SUM(L59:N59)</f>
        <v>4491872.8767123297</v>
      </c>
    </row>
    <row r="60" spans="2:16" ht="25.5" customHeight="1">
      <c r="B60" s="19">
        <v>2</v>
      </c>
      <c r="C60" s="35" t="s">
        <v>578</v>
      </c>
      <c r="D60" s="19"/>
      <c r="E60" s="19" t="s">
        <v>335</v>
      </c>
      <c r="F60" s="19" t="s">
        <v>45</v>
      </c>
      <c r="G60" s="19"/>
      <c r="H60" s="20">
        <v>50</v>
      </c>
      <c r="I60" s="20" t="s">
        <v>428</v>
      </c>
      <c r="J60" s="20" t="s">
        <v>0</v>
      </c>
      <c r="K60" s="20">
        <v>50</v>
      </c>
      <c r="L60" s="22">
        <v>1250000</v>
      </c>
      <c r="M60" s="22">
        <v>4354291.6036027391</v>
      </c>
      <c r="N60" s="22">
        <v>4349266.9751643836</v>
      </c>
      <c r="O60" s="54">
        <f t="shared" si="0"/>
        <v>9953558.5787671227</v>
      </c>
    </row>
    <row r="61" spans="2:16" ht="24.75" customHeight="1">
      <c r="B61" s="19">
        <v>3</v>
      </c>
      <c r="C61" s="35" t="s">
        <v>579</v>
      </c>
      <c r="D61" s="19"/>
      <c r="E61" s="19" t="s">
        <v>335</v>
      </c>
      <c r="F61" s="19" t="s">
        <v>44</v>
      </c>
      <c r="G61" s="19"/>
      <c r="H61" s="20">
        <v>49.5</v>
      </c>
      <c r="I61" s="20" t="s">
        <v>429</v>
      </c>
      <c r="J61" s="20" t="s">
        <v>0</v>
      </c>
      <c r="K61" s="20">
        <v>49.5</v>
      </c>
      <c r="L61" s="22">
        <v>6234.8630136996508</v>
      </c>
      <c r="M61" s="22">
        <v>695.34360668032139</v>
      </c>
      <c r="N61" s="22">
        <v>696.65639331967861</v>
      </c>
      <c r="O61" s="54">
        <f t="shared" si="0"/>
        <v>7626.8630136996508</v>
      </c>
    </row>
    <row r="62" spans="2:16" ht="26.25" customHeight="1">
      <c r="B62" s="19">
        <v>4</v>
      </c>
      <c r="C62" s="35" t="s">
        <v>580</v>
      </c>
      <c r="D62" s="19"/>
      <c r="E62" s="19" t="s">
        <v>335</v>
      </c>
      <c r="F62" s="19" t="s">
        <v>274</v>
      </c>
      <c r="G62" s="19"/>
      <c r="H62" s="20">
        <v>275.73</v>
      </c>
      <c r="I62" s="20" t="s">
        <v>430</v>
      </c>
      <c r="J62" s="20" t="s">
        <v>0</v>
      </c>
      <c r="K62" s="20">
        <v>206.8</v>
      </c>
      <c r="L62" s="22">
        <v>5182100.7260273956</v>
      </c>
      <c r="M62" s="22">
        <v>5985853.7997429166</v>
      </c>
      <c r="N62" s="22">
        <v>7016865.2002570834</v>
      </c>
      <c r="O62" s="54">
        <f t="shared" si="0"/>
        <v>18184819.726027396</v>
      </c>
    </row>
    <row r="63" spans="2:16" ht="27" customHeight="1">
      <c r="B63" s="19">
        <v>5</v>
      </c>
      <c r="C63" s="35" t="s">
        <v>581</v>
      </c>
      <c r="D63" s="19"/>
      <c r="E63" s="19" t="s">
        <v>335</v>
      </c>
      <c r="F63" s="19" t="s">
        <v>275</v>
      </c>
      <c r="G63" s="19"/>
      <c r="H63" s="20">
        <v>270.45</v>
      </c>
      <c r="I63" s="20" t="s">
        <v>431</v>
      </c>
      <c r="J63" s="20" t="s">
        <v>0</v>
      </c>
      <c r="K63" s="20">
        <v>156.15</v>
      </c>
      <c r="L63" s="22">
        <v>3906279.2328767143</v>
      </c>
      <c r="M63" s="22">
        <v>4094062.9858078444</v>
      </c>
      <c r="N63" s="22">
        <v>4871305.0141921556</v>
      </c>
      <c r="O63" s="54">
        <f t="shared" si="0"/>
        <v>12871647.232876714</v>
      </c>
    </row>
    <row r="64" spans="2:16" ht="27" customHeight="1">
      <c r="B64" s="19">
        <v>6</v>
      </c>
      <c r="C64" s="35" t="s">
        <v>582</v>
      </c>
      <c r="D64" s="19"/>
      <c r="E64" s="19" t="s">
        <v>335</v>
      </c>
      <c r="F64" s="19" t="s">
        <v>276</v>
      </c>
      <c r="G64" s="19"/>
      <c r="H64" s="20">
        <v>170.86</v>
      </c>
      <c r="I64" s="20" t="s">
        <v>432</v>
      </c>
      <c r="J64" s="20" t="s">
        <v>0</v>
      </c>
      <c r="K64" s="20">
        <v>67.930000000000007</v>
      </c>
      <c r="L64" s="22">
        <v>417860.54794520506</v>
      </c>
      <c r="M64" s="22">
        <v>268270.13208106608</v>
      </c>
      <c r="N64" s="22">
        <v>331646.86791893392</v>
      </c>
      <c r="O64" s="54">
        <f t="shared" si="0"/>
        <v>1017777.5479452051</v>
      </c>
    </row>
    <row r="65" spans="2:16" ht="28.5" customHeight="1">
      <c r="B65" s="19">
        <v>7</v>
      </c>
      <c r="C65" s="35" t="s">
        <v>584</v>
      </c>
      <c r="D65" s="19"/>
      <c r="E65" s="19" t="s">
        <v>335</v>
      </c>
      <c r="F65" s="19" t="s">
        <v>277</v>
      </c>
      <c r="G65" s="19" t="s">
        <v>630</v>
      </c>
      <c r="H65" s="20">
        <v>114.27</v>
      </c>
      <c r="I65" s="20" t="s">
        <v>433</v>
      </c>
      <c r="J65" s="20" t="s">
        <v>0</v>
      </c>
      <c r="K65" s="20">
        <v>83.09</v>
      </c>
      <c r="L65" s="22">
        <v>8309000.5753424652</v>
      </c>
      <c r="M65" s="22">
        <v>5798854.3395721521</v>
      </c>
      <c r="N65" s="22">
        <v>6798183.6604278479</v>
      </c>
      <c r="O65" s="54">
        <f t="shared" si="0"/>
        <v>20906038.575342465</v>
      </c>
    </row>
    <row r="66" spans="2:16" ht="22.5" customHeight="1">
      <c r="B66" s="269">
        <v>8</v>
      </c>
      <c r="C66" s="293" t="s">
        <v>565</v>
      </c>
      <c r="D66" s="269"/>
      <c r="E66" s="269" t="s">
        <v>335</v>
      </c>
      <c r="F66" s="19" t="s">
        <v>438</v>
      </c>
      <c r="G66" s="269" t="s">
        <v>630</v>
      </c>
      <c r="H66" s="291">
        <v>529.20000000000005</v>
      </c>
      <c r="I66" s="20" t="s">
        <v>435</v>
      </c>
      <c r="J66" s="20" t="s">
        <v>0</v>
      </c>
      <c r="K66" s="20">
        <v>360.99</v>
      </c>
      <c r="L66" s="22">
        <v>9024750.1215753406</v>
      </c>
      <c r="M66" s="22">
        <v>5738467.9544148985</v>
      </c>
      <c r="N66" s="22">
        <v>2668173.5712700314</v>
      </c>
      <c r="O66" s="54">
        <f t="shared" si="0"/>
        <v>17431391.647260271</v>
      </c>
    </row>
    <row r="67" spans="2:16" ht="22.5" customHeight="1">
      <c r="B67" s="270"/>
      <c r="C67" s="294"/>
      <c r="D67" s="270"/>
      <c r="E67" s="270"/>
      <c r="F67" s="19" t="s">
        <v>439</v>
      </c>
      <c r="G67" s="277"/>
      <c r="H67" s="292"/>
      <c r="I67" s="20" t="s">
        <v>436</v>
      </c>
      <c r="J67" s="20" t="s">
        <v>7</v>
      </c>
      <c r="K67" s="20">
        <v>168.21</v>
      </c>
      <c r="L67" s="22">
        <v>13484847.452054795</v>
      </c>
      <c r="M67" s="22">
        <v>7150767.9666618509</v>
      </c>
      <c r="N67" s="22">
        <v>3914698.0264888341</v>
      </c>
      <c r="O67" s="54">
        <f t="shared" si="0"/>
        <v>24550313.44520548</v>
      </c>
    </row>
    <row r="68" spans="2:16" ht="22.5" customHeight="1">
      <c r="B68" s="269">
        <v>9</v>
      </c>
      <c r="C68" s="293" t="s">
        <v>585</v>
      </c>
      <c r="D68" s="269"/>
      <c r="E68" s="269" t="s">
        <v>335</v>
      </c>
      <c r="F68" s="19" t="s">
        <v>440</v>
      </c>
      <c r="G68" s="277"/>
      <c r="H68" s="291">
        <v>529.20000000000005</v>
      </c>
      <c r="I68" s="20" t="s">
        <v>435</v>
      </c>
      <c r="J68" s="20" t="s">
        <v>0</v>
      </c>
      <c r="K68" s="20">
        <v>323.19</v>
      </c>
      <c r="L68" s="22">
        <v>5573823.5428082179</v>
      </c>
      <c r="M68" s="22">
        <v>3165141.5927464808</v>
      </c>
      <c r="N68" s="22">
        <v>1531467.9346507792</v>
      </c>
      <c r="O68" s="54">
        <f t="shared" si="0"/>
        <v>10270433.070205478</v>
      </c>
    </row>
    <row r="69" spans="2:16" ht="22.5" customHeight="1">
      <c r="B69" s="270"/>
      <c r="C69" s="294"/>
      <c r="D69" s="270"/>
      <c r="E69" s="270"/>
      <c r="F69" s="19" t="s">
        <v>441</v>
      </c>
      <c r="G69" s="277"/>
      <c r="H69" s="292"/>
      <c r="I69" s="20" t="s">
        <v>436</v>
      </c>
      <c r="J69" s="20" t="s">
        <v>7</v>
      </c>
      <c r="K69" s="20">
        <v>206.01</v>
      </c>
      <c r="L69" s="22">
        <v>8980169.9863013737</v>
      </c>
      <c r="M69" s="22">
        <v>4221929.965174892</v>
      </c>
      <c r="N69" s="22">
        <v>2172210.8635922316</v>
      </c>
      <c r="O69" s="54">
        <f t="shared" si="0"/>
        <v>15374310.815068496</v>
      </c>
    </row>
    <row r="70" spans="2:16" ht="22.5" customHeight="1">
      <c r="B70" s="269">
        <v>10</v>
      </c>
      <c r="C70" s="303" t="s">
        <v>586</v>
      </c>
      <c r="D70" s="269"/>
      <c r="E70" s="269" t="s">
        <v>335</v>
      </c>
      <c r="F70" s="19" t="s">
        <v>442</v>
      </c>
      <c r="G70" s="277"/>
      <c r="H70" s="291">
        <v>529</v>
      </c>
      <c r="I70" s="20" t="s">
        <v>435</v>
      </c>
      <c r="J70" s="20" t="s">
        <v>0</v>
      </c>
      <c r="K70" s="20">
        <v>342.99</v>
      </c>
      <c r="L70" s="22">
        <v>3871704.9948630147</v>
      </c>
      <c r="M70" s="22">
        <v>1940693.5081690745</v>
      </c>
      <c r="N70" s="22">
        <v>982523.49183092534</v>
      </c>
      <c r="O70" s="54">
        <f t="shared" si="0"/>
        <v>6794921.9948630147</v>
      </c>
    </row>
    <row r="71" spans="2:16" ht="22.5" customHeight="1">
      <c r="B71" s="270"/>
      <c r="C71" s="306"/>
      <c r="D71" s="270"/>
      <c r="E71" s="270"/>
      <c r="F71" s="19" t="s">
        <v>443</v>
      </c>
      <c r="G71" s="270"/>
      <c r="H71" s="292"/>
      <c r="I71" s="20" t="s">
        <v>436</v>
      </c>
      <c r="J71" s="20" t="s">
        <v>7</v>
      </c>
      <c r="K71" s="20">
        <v>186.21</v>
      </c>
      <c r="L71" s="22">
        <v>7964100.0719178068</v>
      </c>
      <c r="M71" s="22">
        <v>2669208.2943013692</v>
      </c>
      <c r="N71" s="22">
        <v>298086.13720547943</v>
      </c>
      <c r="O71" s="54">
        <f t="shared" si="0"/>
        <v>10931394.503424656</v>
      </c>
    </row>
    <row r="72" spans="2:16" ht="22.5" customHeight="1">
      <c r="B72" s="269">
        <v>11</v>
      </c>
      <c r="C72" s="303" t="s">
        <v>587</v>
      </c>
      <c r="D72" s="269"/>
      <c r="E72" s="269" t="s">
        <v>335</v>
      </c>
      <c r="F72" s="19" t="s">
        <v>8</v>
      </c>
      <c r="G72" s="269"/>
      <c r="H72" s="291">
        <v>540</v>
      </c>
      <c r="I72" s="20" t="s">
        <v>434</v>
      </c>
      <c r="J72" s="20" t="s">
        <v>0</v>
      </c>
      <c r="K72" s="20">
        <v>362.79</v>
      </c>
      <c r="L72" s="22">
        <v>9069751.0719178058</v>
      </c>
      <c r="M72" s="22">
        <v>3806661.8773539132</v>
      </c>
      <c r="N72" s="22">
        <v>1919417.5507282794</v>
      </c>
      <c r="O72" s="54">
        <f t="shared" si="0"/>
        <v>14795830.5</v>
      </c>
    </row>
    <row r="73" spans="2:16" ht="22.5" customHeight="1">
      <c r="B73" s="270"/>
      <c r="C73" s="306"/>
      <c r="D73" s="270"/>
      <c r="E73" s="270"/>
      <c r="F73" s="19" t="s">
        <v>9</v>
      </c>
      <c r="G73" s="270"/>
      <c r="H73" s="292"/>
      <c r="I73" s="20" t="s">
        <v>10</v>
      </c>
      <c r="J73" s="20" t="s">
        <v>7</v>
      </c>
      <c r="K73" s="20">
        <v>177.21</v>
      </c>
      <c r="L73" s="22">
        <v>6645375.4109589001</v>
      </c>
      <c r="M73" s="22">
        <v>2729874.426750985</v>
      </c>
      <c r="N73" s="22">
        <v>1299208.823249015</v>
      </c>
      <c r="O73" s="54">
        <f t="shared" si="0"/>
        <v>10674458.660958901</v>
      </c>
    </row>
    <row r="74" spans="2:16" ht="22.5" customHeight="1">
      <c r="B74" s="269">
        <v>12</v>
      </c>
      <c r="C74" s="307" t="s">
        <v>588</v>
      </c>
      <c r="D74" s="269"/>
      <c r="E74" s="269" t="s">
        <v>335</v>
      </c>
      <c r="F74" s="19" t="s">
        <v>11</v>
      </c>
      <c r="G74" s="269"/>
      <c r="H74" s="291">
        <v>529.74</v>
      </c>
      <c r="I74" s="20" t="s">
        <v>444</v>
      </c>
      <c r="J74" s="20" t="s">
        <v>7</v>
      </c>
      <c r="K74" s="20">
        <v>51.39</v>
      </c>
      <c r="L74" s="22">
        <v>3854249.9999999995</v>
      </c>
      <c r="M74" s="22">
        <v>515314.00876027404</v>
      </c>
      <c r="N74" s="22">
        <v>227996.2335342466</v>
      </c>
      <c r="O74" s="54">
        <f t="shared" si="0"/>
        <v>4597560.2422945201</v>
      </c>
    </row>
    <row r="75" spans="2:16" ht="22.5" customHeight="1">
      <c r="B75" s="270"/>
      <c r="C75" s="308"/>
      <c r="D75" s="270"/>
      <c r="E75" s="270"/>
      <c r="F75" s="19" t="s">
        <v>12</v>
      </c>
      <c r="G75" s="270"/>
      <c r="H75" s="292"/>
      <c r="I75" s="20" t="s">
        <v>445</v>
      </c>
      <c r="J75" s="20" t="s">
        <v>127</v>
      </c>
      <c r="K75" s="20">
        <v>195.66</v>
      </c>
      <c r="L75" s="22">
        <v>12255859.876712332</v>
      </c>
      <c r="M75" s="22">
        <v>1917002.1158183522</v>
      </c>
      <c r="N75" s="22">
        <v>827009.51774329157</v>
      </c>
      <c r="O75" s="54">
        <f t="shared" si="0"/>
        <v>14999871.510273974</v>
      </c>
    </row>
    <row r="76" spans="2:16" ht="22.5" customHeight="1">
      <c r="B76" s="269">
        <v>13</v>
      </c>
      <c r="C76" s="293" t="s">
        <v>792</v>
      </c>
      <c r="D76" s="269"/>
      <c r="E76" s="269" t="s">
        <v>335</v>
      </c>
      <c r="F76" s="19" t="s">
        <v>13</v>
      </c>
      <c r="G76" s="269" t="s">
        <v>630</v>
      </c>
      <c r="H76" s="291">
        <v>540</v>
      </c>
      <c r="I76" s="20" t="s">
        <v>332</v>
      </c>
      <c r="J76" s="20" t="s">
        <v>0</v>
      </c>
      <c r="K76" s="20">
        <v>360</v>
      </c>
      <c r="L76" s="22">
        <v>35999999.999999993</v>
      </c>
      <c r="M76" s="22">
        <v>21348528.942286357</v>
      </c>
      <c r="N76" s="22">
        <v>10032418.770042412</v>
      </c>
      <c r="O76" s="54">
        <f t="shared" si="0"/>
        <v>67380947.712328762</v>
      </c>
    </row>
    <row r="77" spans="2:16" ht="22.5" customHeight="1">
      <c r="B77" s="270"/>
      <c r="C77" s="294"/>
      <c r="D77" s="270"/>
      <c r="E77" s="270"/>
      <c r="F77" s="19" t="s">
        <v>14</v>
      </c>
      <c r="G77" s="270"/>
      <c r="H77" s="292"/>
      <c r="I77" s="20" t="s">
        <v>15</v>
      </c>
      <c r="J77" s="20" t="s">
        <v>7</v>
      </c>
      <c r="K77" s="20">
        <v>180</v>
      </c>
      <c r="L77" s="22">
        <v>18000000.000000004</v>
      </c>
      <c r="M77" s="22">
        <v>7090082.5935515091</v>
      </c>
      <c r="N77" s="22">
        <v>2947443.9680923256</v>
      </c>
      <c r="O77" s="54">
        <f t="shared" si="0"/>
        <v>28037526.561643839</v>
      </c>
    </row>
    <row r="78" spans="2:16" ht="12" thickBot="1"/>
    <row r="79" spans="2:16" s="2" customFormat="1" ht="22.5" customHeight="1" thickBot="1">
      <c r="E79" s="271" t="s">
        <v>486</v>
      </c>
      <c r="F79" s="272"/>
      <c r="G79" s="69" t="s">
        <v>641</v>
      </c>
      <c r="H79" s="288" t="s">
        <v>4</v>
      </c>
      <c r="I79" s="289"/>
      <c r="J79" s="290"/>
      <c r="K79" s="69" t="s">
        <v>641</v>
      </c>
      <c r="L79" s="89">
        <f>SUM(L59:L78)</f>
        <v>154537713.3510274</v>
      </c>
      <c r="M79" s="89">
        <f>SUM(M59:M78)</f>
        <v>84784092.782284588</v>
      </c>
      <c r="N79" s="89">
        <f>SUM(N59:N78)</f>
        <v>53950495.93090035</v>
      </c>
      <c r="O79" s="89">
        <f>SUM(O59:O78)</f>
        <v>293272302.06421232</v>
      </c>
      <c r="P79" s="256"/>
    </row>
    <row r="80" spans="2:16">
      <c r="G80" s="232"/>
      <c r="L80" s="233"/>
      <c r="M80" s="88">
        <f>SUM(M79:N79)</f>
        <v>138734588.71318495</v>
      </c>
      <c r="N80" s="233"/>
    </row>
    <row r="81" spans="2:16">
      <c r="G81" s="232"/>
      <c r="L81" s="259"/>
      <c r="M81" s="259"/>
      <c r="N81" s="259"/>
      <c r="O81" s="259"/>
    </row>
    <row r="82" spans="2:16">
      <c r="G82" s="232"/>
    </row>
    <row r="83" spans="2:16" ht="12" thickBot="1">
      <c r="G83" s="232"/>
    </row>
    <row r="84" spans="2:16" ht="28.5" customHeight="1" thickBot="1">
      <c r="B84" s="163" t="s">
        <v>293</v>
      </c>
      <c r="C84" s="164" t="s">
        <v>294</v>
      </c>
      <c r="D84" s="163" t="s">
        <v>704</v>
      </c>
      <c r="E84" s="164" t="s">
        <v>295</v>
      </c>
      <c r="F84" s="163" t="s">
        <v>296</v>
      </c>
      <c r="G84" s="197" t="s">
        <v>713</v>
      </c>
      <c r="H84" s="165" t="s">
        <v>406</v>
      </c>
      <c r="I84" s="165" t="s">
        <v>298</v>
      </c>
      <c r="J84" s="165" t="s">
        <v>299</v>
      </c>
      <c r="K84" s="166" t="s">
        <v>300</v>
      </c>
      <c r="L84" s="167" t="s">
        <v>301</v>
      </c>
      <c r="M84" s="167" t="s">
        <v>3</v>
      </c>
      <c r="N84" s="167" t="s">
        <v>407</v>
      </c>
      <c r="O84" s="167" t="s">
        <v>408</v>
      </c>
    </row>
    <row r="85" spans="2:16" s="2" customFormat="1" ht="15.75" customHeight="1">
      <c r="B85" s="296" t="s">
        <v>530</v>
      </c>
      <c r="C85" s="297"/>
      <c r="D85" s="297"/>
      <c r="E85" s="297"/>
      <c r="F85" s="297"/>
      <c r="G85" s="298"/>
      <c r="H85" s="50" t="s">
        <v>303</v>
      </c>
      <c r="I85" s="273" t="s">
        <v>530</v>
      </c>
      <c r="J85" s="274"/>
      <c r="K85" s="51" t="s">
        <v>303</v>
      </c>
      <c r="L85" s="224"/>
      <c r="M85" s="225"/>
      <c r="N85" s="225"/>
      <c r="O85" s="226" t="s">
        <v>492</v>
      </c>
      <c r="P85" s="256"/>
    </row>
    <row r="86" spans="2:16" ht="22.5" customHeight="1">
      <c r="B86" s="299">
        <v>1</v>
      </c>
      <c r="C86" s="275" t="s">
        <v>589</v>
      </c>
      <c r="D86" s="269"/>
      <c r="E86" s="299" t="s">
        <v>365</v>
      </c>
      <c r="F86" s="19" t="s">
        <v>271</v>
      </c>
      <c r="G86" s="269" t="s">
        <v>630</v>
      </c>
      <c r="H86" s="300">
        <v>259.64999999999998</v>
      </c>
      <c r="I86" s="20" t="s">
        <v>422</v>
      </c>
      <c r="J86" s="20" t="s">
        <v>0</v>
      </c>
      <c r="K86" s="20">
        <v>130.94999999999999</v>
      </c>
      <c r="L86" s="22">
        <v>13095000</v>
      </c>
      <c r="M86" s="22">
        <v>72575305.013800696</v>
      </c>
      <c r="N86" s="22">
        <v>68077890.116336271</v>
      </c>
      <c r="O86" s="54">
        <f t="shared" ref="O86:O91" si="1">SUM(L86:N86)</f>
        <v>153748195.13013697</v>
      </c>
    </row>
    <row r="87" spans="2:16" ht="22.5" customHeight="1">
      <c r="B87" s="299"/>
      <c r="C87" s="275"/>
      <c r="D87" s="270"/>
      <c r="E87" s="299"/>
      <c r="F87" s="19" t="s">
        <v>272</v>
      </c>
      <c r="G87" s="277"/>
      <c r="H87" s="300"/>
      <c r="I87" s="20" t="s">
        <v>423</v>
      </c>
      <c r="J87" s="20" t="s">
        <v>7</v>
      </c>
      <c r="K87" s="20">
        <v>128.69999999999999</v>
      </c>
      <c r="L87" s="22">
        <v>12870000</v>
      </c>
      <c r="M87" s="22">
        <v>70591000.946589977</v>
      </c>
      <c r="N87" s="22">
        <v>63652900.834231935</v>
      </c>
      <c r="O87" s="54">
        <f t="shared" si="1"/>
        <v>147113901.78082192</v>
      </c>
    </row>
    <row r="88" spans="2:16" ht="26.25" customHeight="1">
      <c r="B88" s="19">
        <v>2</v>
      </c>
      <c r="C88" s="35" t="s">
        <v>776</v>
      </c>
      <c r="D88" s="217"/>
      <c r="E88" s="19" t="s">
        <v>365</v>
      </c>
      <c r="F88" s="19" t="s">
        <v>273</v>
      </c>
      <c r="G88" s="270"/>
      <c r="H88" s="20">
        <v>251.47</v>
      </c>
      <c r="I88" s="20" t="s">
        <v>424</v>
      </c>
      <c r="J88" s="20" t="s">
        <v>0</v>
      </c>
      <c r="K88" s="20">
        <v>251.47</v>
      </c>
      <c r="L88" s="22">
        <v>25147000.00000003</v>
      </c>
      <c r="M88" s="22">
        <v>101445366.57545637</v>
      </c>
      <c r="N88" s="22">
        <v>97696662.897146359</v>
      </c>
      <c r="O88" s="54">
        <f t="shared" si="1"/>
        <v>224289029.47260275</v>
      </c>
    </row>
    <row r="89" spans="2:16" ht="22.5" customHeight="1">
      <c r="B89" s="299">
        <v>3</v>
      </c>
      <c r="C89" s="276" t="s">
        <v>590</v>
      </c>
      <c r="D89" s="269"/>
      <c r="E89" s="19" t="s">
        <v>365</v>
      </c>
      <c r="F89" s="19" t="s">
        <v>32</v>
      </c>
      <c r="G89" s="269" t="s">
        <v>630</v>
      </c>
      <c r="H89" s="300">
        <v>259.97000000000003</v>
      </c>
      <c r="I89" s="20" t="s">
        <v>425</v>
      </c>
      <c r="J89" s="20" t="s">
        <v>0</v>
      </c>
      <c r="K89" s="20">
        <v>157.32</v>
      </c>
      <c r="L89" s="22">
        <v>15732000.000000007</v>
      </c>
      <c r="M89" s="22">
        <v>15642139.474232875</v>
      </c>
      <c r="N89" s="22">
        <v>17544858.566863015</v>
      </c>
      <c r="O89" s="54">
        <f t="shared" si="1"/>
        <v>48918998.041095898</v>
      </c>
    </row>
    <row r="90" spans="2:16" ht="22.5" customHeight="1">
      <c r="B90" s="299"/>
      <c r="C90" s="276"/>
      <c r="D90" s="277"/>
      <c r="E90" s="19" t="s">
        <v>365</v>
      </c>
      <c r="F90" s="19" t="s">
        <v>33</v>
      </c>
      <c r="G90" s="277"/>
      <c r="H90" s="300"/>
      <c r="I90" s="20" t="s">
        <v>426</v>
      </c>
      <c r="J90" s="20" t="s">
        <v>7</v>
      </c>
      <c r="K90" s="20">
        <v>101.15</v>
      </c>
      <c r="L90" s="22">
        <v>10114999.999999996</v>
      </c>
      <c r="M90" s="22">
        <v>8438763.7408399321</v>
      </c>
      <c r="N90" s="22">
        <v>8640539.8755984232</v>
      </c>
      <c r="O90" s="54">
        <f t="shared" si="1"/>
        <v>27194303.616438352</v>
      </c>
    </row>
    <row r="91" spans="2:16" ht="22.5" customHeight="1">
      <c r="B91" s="299"/>
      <c r="C91" s="276"/>
      <c r="D91" s="270"/>
      <c r="E91" s="19" t="s">
        <v>365</v>
      </c>
      <c r="F91" s="19" t="s">
        <v>38</v>
      </c>
      <c r="G91" s="270"/>
      <c r="H91" s="20">
        <v>100</v>
      </c>
      <c r="I91" s="20" t="s">
        <v>364</v>
      </c>
      <c r="J91" s="20" t="s">
        <v>0</v>
      </c>
      <c r="K91" s="20">
        <v>100</v>
      </c>
      <c r="L91" s="218">
        <v>7589344</v>
      </c>
      <c r="M91" s="218">
        <v>7321684.0412463862</v>
      </c>
      <c r="N91" s="218">
        <v>8407286.9039590936</v>
      </c>
      <c r="O91" s="54">
        <f t="shared" si="1"/>
        <v>23318314.94520548</v>
      </c>
    </row>
    <row r="92" spans="2:16" ht="12" thickBot="1"/>
    <row r="93" spans="2:16" s="2" customFormat="1" ht="22.5" customHeight="1" thickBot="1">
      <c r="E93" s="271" t="s">
        <v>365</v>
      </c>
      <c r="F93" s="272"/>
      <c r="G93" s="69" t="s">
        <v>641</v>
      </c>
      <c r="H93" s="288" t="s">
        <v>4</v>
      </c>
      <c r="I93" s="289"/>
      <c r="J93" s="290"/>
      <c r="K93" s="69" t="s">
        <v>641</v>
      </c>
      <c r="L93" s="89">
        <f>SUM(L86:L92)</f>
        <v>84548344.00000003</v>
      </c>
      <c r="M93" s="89">
        <f>SUM(M86:M92)</f>
        <v>276014259.79216629</v>
      </c>
      <c r="N93" s="89">
        <f>SUM(N86:N92)</f>
        <v>264020139.19413507</v>
      </c>
      <c r="O93" s="89">
        <f>SUM(O86:O92)</f>
        <v>624582742.9863013</v>
      </c>
      <c r="P93" s="256"/>
    </row>
    <row r="94" spans="2:16" s="232" customFormat="1">
      <c r="C94" s="234"/>
      <c r="G94" s="1"/>
      <c r="H94" s="235"/>
      <c r="I94" s="235"/>
      <c r="J94" s="235"/>
      <c r="K94" s="235"/>
      <c r="L94" s="233"/>
      <c r="M94" s="88">
        <f>SUM(M93:N93)</f>
        <v>540034398.98630142</v>
      </c>
      <c r="N94" s="233"/>
      <c r="O94" s="233"/>
      <c r="P94" s="256"/>
    </row>
    <row r="95" spans="2:16" s="232" customFormat="1">
      <c r="C95" s="234"/>
      <c r="G95" s="1"/>
      <c r="H95" s="235"/>
      <c r="I95" s="235"/>
      <c r="J95" s="235"/>
      <c r="K95" s="235"/>
      <c r="L95" s="259"/>
      <c r="M95" s="259"/>
      <c r="N95" s="259"/>
      <c r="O95" s="259"/>
      <c r="P95" s="256"/>
    </row>
    <row r="96" spans="2:16" s="232" customFormat="1">
      <c r="C96" s="234"/>
      <c r="G96" s="1"/>
      <c r="H96" s="235"/>
      <c r="I96" s="235"/>
      <c r="J96" s="235"/>
      <c r="K96" s="235"/>
      <c r="L96" s="233"/>
      <c r="M96" s="233"/>
      <c r="N96" s="233"/>
      <c r="O96" s="233"/>
      <c r="P96" s="256"/>
    </row>
    <row r="97" spans="2:16" s="232" customFormat="1" ht="12" thickBot="1">
      <c r="C97" s="234"/>
      <c r="G97" s="1"/>
      <c r="H97" s="235"/>
      <c r="I97" s="235"/>
      <c r="J97" s="235"/>
      <c r="K97" s="235"/>
      <c r="L97" s="233"/>
      <c r="M97" s="233"/>
      <c r="N97" s="233"/>
      <c r="O97" s="233"/>
      <c r="P97" s="256"/>
    </row>
    <row r="98" spans="2:16" ht="28.5" customHeight="1" thickBot="1">
      <c r="B98" s="163" t="s">
        <v>293</v>
      </c>
      <c r="C98" s="164" t="s">
        <v>294</v>
      </c>
      <c r="D98" s="163" t="s">
        <v>704</v>
      </c>
      <c r="E98" s="164" t="s">
        <v>295</v>
      </c>
      <c r="F98" s="163" t="s">
        <v>296</v>
      </c>
      <c r="G98" s="197" t="s">
        <v>713</v>
      </c>
      <c r="H98" s="165" t="s">
        <v>406</v>
      </c>
      <c r="I98" s="165" t="s">
        <v>298</v>
      </c>
      <c r="J98" s="165" t="s">
        <v>299</v>
      </c>
      <c r="K98" s="166" t="s">
        <v>300</v>
      </c>
      <c r="L98" s="167" t="s">
        <v>301</v>
      </c>
      <c r="M98" s="167" t="s">
        <v>3</v>
      </c>
      <c r="N98" s="167" t="s">
        <v>407</v>
      </c>
      <c r="O98" s="167" t="s">
        <v>408</v>
      </c>
    </row>
    <row r="99" spans="2:16" s="2" customFormat="1" ht="15.75" customHeight="1">
      <c r="B99" s="296" t="s">
        <v>530</v>
      </c>
      <c r="C99" s="297"/>
      <c r="D99" s="297"/>
      <c r="E99" s="297"/>
      <c r="F99" s="297"/>
      <c r="G99" s="298"/>
      <c r="H99" s="50" t="s">
        <v>303</v>
      </c>
      <c r="I99" s="273" t="s">
        <v>530</v>
      </c>
      <c r="J99" s="274"/>
      <c r="K99" s="51" t="s">
        <v>303</v>
      </c>
      <c r="L99" s="224"/>
      <c r="M99" s="225"/>
      <c r="N99" s="225"/>
      <c r="O99" s="226" t="s">
        <v>492</v>
      </c>
      <c r="P99" s="256"/>
    </row>
    <row r="100" spans="2:16" ht="25.5" customHeight="1">
      <c r="B100" s="19">
        <v>1</v>
      </c>
      <c r="C100" s="35" t="s">
        <v>591</v>
      </c>
      <c r="D100" s="19"/>
      <c r="E100" s="19" t="s">
        <v>351</v>
      </c>
      <c r="F100" s="19" t="s">
        <v>270</v>
      </c>
      <c r="G100" s="269" t="s">
        <v>630</v>
      </c>
      <c r="H100" s="20">
        <v>50</v>
      </c>
      <c r="I100" s="20" t="s">
        <v>409</v>
      </c>
      <c r="J100" s="20" t="s">
        <v>0</v>
      </c>
      <c r="K100" s="20">
        <v>50</v>
      </c>
      <c r="L100" s="22">
        <v>5000000</v>
      </c>
      <c r="M100" s="22">
        <v>20747866.999849506</v>
      </c>
      <c r="N100" s="22">
        <v>13645554.780972414</v>
      </c>
      <c r="O100" s="54">
        <f t="shared" ref="O100:O103" si="2">SUM(L100:N100)</f>
        <v>39393421.780821919</v>
      </c>
    </row>
    <row r="101" spans="2:16" ht="22.5" customHeight="1">
      <c r="B101" s="269">
        <v>2</v>
      </c>
      <c r="C101" s="303" t="s">
        <v>592</v>
      </c>
      <c r="D101" s="269"/>
      <c r="E101" s="269" t="s">
        <v>351</v>
      </c>
      <c r="F101" s="19" t="s">
        <v>18</v>
      </c>
      <c r="G101" s="277"/>
      <c r="H101" s="291">
        <v>188.91</v>
      </c>
      <c r="I101" s="20" t="s">
        <v>19</v>
      </c>
      <c r="J101" s="20" t="s">
        <v>0</v>
      </c>
      <c r="K101" s="20">
        <v>118.3</v>
      </c>
      <c r="L101" s="22">
        <v>11830000.000000002</v>
      </c>
      <c r="M101" s="22">
        <v>10207418.355835615</v>
      </c>
      <c r="N101" s="22">
        <v>11223500.08252055</v>
      </c>
      <c r="O101" s="54">
        <f t="shared" si="2"/>
        <v>33260918.438356169</v>
      </c>
    </row>
    <row r="102" spans="2:16" ht="22.5" customHeight="1">
      <c r="B102" s="270"/>
      <c r="C102" s="306"/>
      <c r="D102" s="270"/>
      <c r="E102" s="270"/>
      <c r="F102" s="19" t="s">
        <v>20</v>
      </c>
      <c r="G102" s="277"/>
      <c r="H102" s="292"/>
      <c r="I102" s="20" t="s">
        <v>21</v>
      </c>
      <c r="J102" s="20" t="s">
        <v>7</v>
      </c>
      <c r="K102" s="20">
        <v>70.61</v>
      </c>
      <c r="L102" s="22">
        <v>7060999.9999999991</v>
      </c>
      <c r="M102" s="22">
        <v>5598944.9970823796</v>
      </c>
      <c r="N102" s="22">
        <v>6038078.4549724152</v>
      </c>
      <c r="O102" s="54">
        <f t="shared" si="2"/>
        <v>18698023.452054795</v>
      </c>
    </row>
    <row r="103" spans="2:16" ht="26.25" customHeight="1">
      <c r="B103" s="19">
        <v>3</v>
      </c>
      <c r="C103" s="35" t="s">
        <v>593</v>
      </c>
      <c r="D103" s="19"/>
      <c r="E103" s="19" t="s">
        <v>351</v>
      </c>
      <c r="F103" s="19" t="s">
        <v>22</v>
      </c>
      <c r="G103" s="270"/>
      <c r="H103" s="20">
        <v>540</v>
      </c>
      <c r="I103" s="20" t="s">
        <v>412</v>
      </c>
      <c r="J103" s="20" t="s">
        <v>7</v>
      </c>
      <c r="K103" s="20">
        <v>299.88</v>
      </c>
      <c r="L103" s="22">
        <v>8968392.0890410952</v>
      </c>
      <c r="M103" s="22">
        <v>2133829.1574997185</v>
      </c>
      <c r="N103" s="22">
        <v>261812.47263726775</v>
      </c>
      <c r="O103" s="54">
        <f t="shared" si="2"/>
        <v>11364033.719178082</v>
      </c>
    </row>
    <row r="104" spans="2:16" ht="12" thickBot="1"/>
    <row r="105" spans="2:16" s="2" customFormat="1" ht="22.5" customHeight="1" thickBot="1">
      <c r="E105" s="271" t="s">
        <v>351</v>
      </c>
      <c r="F105" s="272"/>
      <c r="G105" s="69" t="s">
        <v>641</v>
      </c>
      <c r="H105" s="288" t="s">
        <v>4</v>
      </c>
      <c r="I105" s="289"/>
      <c r="J105" s="290"/>
      <c r="K105" s="69" t="s">
        <v>641</v>
      </c>
      <c r="L105" s="89">
        <f>SUM(L100:L104)</f>
        <v>32859392.089041095</v>
      </c>
      <c r="M105" s="89">
        <f>SUM(M100:M104)</f>
        <v>38688059.51026722</v>
      </c>
      <c r="N105" s="89">
        <f>SUM(N100:N104)</f>
        <v>31168945.791102648</v>
      </c>
      <c r="O105" s="89">
        <f>SUM(O100:O104)</f>
        <v>102716397.39041096</v>
      </c>
      <c r="P105" s="256"/>
    </row>
    <row r="106" spans="2:16" s="232" customFormat="1">
      <c r="C106" s="234"/>
      <c r="G106" s="1"/>
      <c r="H106" s="235"/>
      <c r="I106" s="235"/>
      <c r="J106" s="235"/>
      <c r="K106" s="235"/>
      <c r="L106" s="233"/>
      <c r="M106" s="88">
        <f>SUM(M105:N105)</f>
        <v>69857005.301369876</v>
      </c>
      <c r="N106" s="233"/>
      <c r="O106" s="233"/>
      <c r="P106" s="256"/>
    </row>
    <row r="107" spans="2:16" s="232" customFormat="1">
      <c r="C107" s="234"/>
      <c r="G107" s="1"/>
      <c r="H107" s="235"/>
      <c r="I107" s="235"/>
      <c r="J107" s="235"/>
      <c r="K107" s="235"/>
      <c r="L107" s="259"/>
      <c r="M107" s="259"/>
      <c r="N107" s="259"/>
      <c r="O107" s="259"/>
      <c r="P107" s="256"/>
    </row>
    <row r="108" spans="2:16" s="232" customFormat="1">
      <c r="C108" s="234"/>
      <c r="G108" s="1"/>
      <c r="H108" s="235"/>
      <c r="I108" s="235"/>
      <c r="J108" s="235"/>
      <c r="K108" s="235"/>
      <c r="L108" s="233"/>
      <c r="M108" s="233"/>
      <c r="N108" s="233"/>
      <c r="O108" s="233"/>
      <c r="P108" s="256"/>
    </row>
    <row r="109" spans="2:16" s="232" customFormat="1">
      <c r="C109" s="234"/>
      <c r="G109" s="1"/>
      <c r="H109" s="235"/>
      <c r="L109" s="233"/>
      <c r="M109" s="233"/>
      <c r="N109" s="233"/>
      <c r="O109" s="233"/>
      <c r="P109" s="256"/>
    </row>
    <row r="110" spans="2:16" s="232" customFormat="1" ht="12" thickBot="1">
      <c r="C110" s="234"/>
      <c r="G110" s="1"/>
      <c r="H110" s="235"/>
      <c r="L110" s="233"/>
      <c r="M110" s="233"/>
      <c r="N110" s="233"/>
      <c r="O110" s="233"/>
      <c r="P110" s="256"/>
    </row>
    <row r="111" spans="2:16" s="2" customFormat="1" ht="22.5" customHeight="1" thickBot="1">
      <c r="C111" s="280" t="s">
        <v>16</v>
      </c>
      <c r="D111" s="281"/>
      <c r="E111" s="282"/>
      <c r="F111" s="283"/>
      <c r="G111" s="1"/>
      <c r="H111" s="271" t="s">
        <v>446</v>
      </c>
      <c r="I111" s="295"/>
      <c r="J111" s="272"/>
      <c r="K111" s="69" t="s">
        <v>641</v>
      </c>
      <c r="L111" s="89">
        <f>SUM(L12+L21+L32+L41+L52+L79+L93+L105)</f>
        <v>434562825.96061647</v>
      </c>
      <c r="M111" s="89">
        <f>SUM(M12+M21+M32+M41+M52+M79+M93+M105)</f>
        <v>569163250.56752706</v>
      </c>
      <c r="N111" s="89">
        <f>SUM(N12+N21+N32+N41+N52+N79+N93+N105)</f>
        <v>465975100.52579498</v>
      </c>
      <c r="O111" s="89">
        <f>SUM(O12+O21+O32+O41+O52+O79+O93+O105)</f>
        <v>1469701177.0539382</v>
      </c>
      <c r="P111" s="256"/>
    </row>
    <row r="112" spans="2:16" s="2" customFormat="1" ht="22.5" customHeight="1" thickBot="1">
      <c r="C112" s="284"/>
      <c r="D112" s="285"/>
      <c r="E112" s="286"/>
      <c r="F112" s="287"/>
      <c r="G112" s="1"/>
      <c r="H112" s="271" t="s">
        <v>491</v>
      </c>
      <c r="I112" s="295"/>
      <c r="J112" s="272"/>
      <c r="K112" s="278" t="s">
        <v>641</v>
      </c>
      <c r="L112" s="279"/>
      <c r="M112" s="159">
        <f>SUM(M111:N111)</f>
        <v>1035138351.093322</v>
      </c>
      <c r="N112" s="160"/>
      <c r="O112" s="91" t="s">
        <v>530</v>
      </c>
      <c r="P112" s="256"/>
    </row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/>
    <row r="176"/>
    <row r="177" spans="12:15">
      <c r="L177" s="259"/>
      <c r="M177" s="259"/>
      <c r="N177" s="259"/>
      <c r="O177" s="259"/>
    </row>
    <row r="178" spans="12:15"/>
    <row r="180" spans="12:15"/>
    <row r="181" spans="12:15"/>
    <row r="182" spans="12:15"/>
    <row r="183" spans="12:15"/>
    <row r="184" spans="12:15"/>
    <row r="185" spans="12:15"/>
    <row r="186" spans="12:15"/>
    <row r="187" spans="12:15"/>
    <row r="188" spans="12:15"/>
    <row r="189" spans="12:15"/>
    <row r="190" spans="12:15"/>
    <row r="191" spans="12:15"/>
    <row r="192" spans="12:1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mergeCells count="104">
    <mergeCell ref="H21:J21"/>
    <mergeCell ref="D70:D71"/>
    <mergeCell ref="D72:D73"/>
    <mergeCell ref="E70:E71"/>
    <mergeCell ref="I58:J58"/>
    <mergeCell ref="I38:J38"/>
    <mergeCell ref="H41:J41"/>
    <mergeCell ref="C101:C102"/>
    <mergeCell ref="B74:B75"/>
    <mergeCell ref="E72:E73"/>
    <mergeCell ref="B86:B87"/>
    <mergeCell ref="B89:B91"/>
    <mergeCell ref="H74:H75"/>
    <mergeCell ref="B76:B77"/>
    <mergeCell ref="C74:C75"/>
    <mergeCell ref="C72:C73"/>
    <mergeCell ref="D74:D75"/>
    <mergeCell ref="G74:G75"/>
    <mergeCell ref="E68:E69"/>
    <mergeCell ref="C66:C67"/>
    <mergeCell ref="B66:B67"/>
    <mergeCell ref="E66:E67"/>
    <mergeCell ref="B72:B73"/>
    <mergeCell ref="B70:B71"/>
    <mergeCell ref="G72:G73"/>
    <mergeCell ref="B38:G38"/>
    <mergeCell ref="B47:G47"/>
    <mergeCell ref="E41:F41"/>
    <mergeCell ref="H68:H69"/>
    <mergeCell ref="H66:H67"/>
    <mergeCell ref="H49:H50"/>
    <mergeCell ref="H70:H71"/>
    <mergeCell ref="H72:H73"/>
    <mergeCell ref="H52:J52"/>
    <mergeCell ref="B49:B50"/>
    <mergeCell ref="E49:E50"/>
    <mergeCell ref="D66:D67"/>
    <mergeCell ref="D68:D69"/>
    <mergeCell ref="E52:F52"/>
    <mergeCell ref="C68:C69"/>
    <mergeCell ref="D49:D50"/>
    <mergeCell ref="B58:G58"/>
    <mergeCell ref="C49:C50"/>
    <mergeCell ref="G66:G71"/>
    <mergeCell ref="G49:G50"/>
    <mergeCell ref="C70:C71"/>
    <mergeCell ref="I5:J5"/>
    <mergeCell ref="C6:C8"/>
    <mergeCell ref="B6:B8"/>
    <mergeCell ref="E6:E8"/>
    <mergeCell ref="D6:D8"/>
    <mergeCell ref="D9:D10"/>
    <mergeCell ref="B5:G5"/>
    <mergeCell ref="G6:G10"/>
    <mergeCell ref="I85:J85"/>
    <mergeCell ref="H12:J12"/>
    <mergeCell ref="H32:J32"/>
    <mergeCell ref="B18:G18"/>
    <mergeCell ref="B27:G27"/>
    <mergeCell ref="E12:F12"/>
    <mergeCell ref="E21:F21"/>
    <mergeCell ref="E32:F32"/>
    <mergeCell ref="I18:J18"/>
    <mergeCell ref="I27:J27"/>
    <mergeCell ref="H6:H7"/>
    <mergeCell ref="B9:B10"/>
    <mergeCell ref="C9:C10"/>
    <mergeCell ref="E9:E10"/>
    <mergeCell ref="H9:H10"/>
    <mergeCell ref="I47:J47"/>
    <mergeCell ref="K112:L112"/>
    <mergeCell ref="C111:F112"/>
    <mergeCell ref="H105:J105"/>
    <mergeCell ref="H76:H77"/>
    <mergeCell ref="E76:E77"/>
    <mergeCell ref="C76:C77"/>
    <mergeCell ref="D101:D102"/>
    <mergeCell ref="E101:E102"/>
    <mergeCell ref="H93:J93"/>
    <mergeCell ref="G76:G77"/>
    <mergeCell ref="H112:J112"/>
    <mergeCell ref="B85:G85"/>
    <mergeCell ref="E86:E87"/>
    <mergeCell ref="B101:B102"/>
    <mergeCell ref="G86:G88"/>
    <mergeCell ref="G89:G91"/>
    <mergeCell ref="G100:G103"/>
    <mergeCell ref="H89:H90"/>
    <mergeCell ref="H86:H87"/>
    <mergeCell ref="H111:J111"/>
    <mergeCell ref="B99:G99"/>
    <mergeCell ref="H79:J79"/>
    <mergeCell ref="E105:F105"/>
    <mergeCell ref="H101:H102"/>
    <mergeCell ref="B68:B69"/>
    <mergeCell ref="E79:F79"/>
    <mergeCell ref="E93:F93"/>
    <mergeCell ref="I99:J99"/>
    <mergeCell ref="E74:E75"/>
    <mergeCell ref="C86:C87"/>
    <mergeCell ref="C89:C91"/>
    <mergeCell ref="D76:D77"/>
    <mergeCell ref="D86:D87"/>
    <mergeCell ref="D89:D91"/>
  </mergeCells>
  <dataValidations count="5">
    <dataValidation type="custom" allowBlank="1" showInputMessage="1" showErrorMessage="1" sqref="L12:O13 L112:O112 K111:K112 L105:O106 L93:O94 L79:O80 L52:O53 L41:O42 L32:O33 L21:O22">
      <formula1>" "</formula1>
    </dataValidation>
    <dataValidation type="custom" allowBlank="1" showInputMessage="1" showErrorMessage="1" prompt="Cane CC-04 &amp; CC-05" sqref="C68:C69">
      <formula1>" "</formula1>
    </dataValidation>
    <dataValidation allowBlank="1" showInputMessage="1" showErrorMessage="1" prompt="&#10;Cane CC-01, 02&#10;Mod AA-16&#10;Cogen IX-16" sqref="C66:C67"/>
    <dataValidation allowBlank="1" showInputMessage="1" showErrorMessage="1" promptTitle="Sitaram maharaj" prompt="&#10;Cogen IX-22&#10;Cane CC-33, 34" sqref="C76:C77"/>
    <dataValidation allowBlank="1" showInputMessage="1" showErrorMessage="1" prompt="Cane(NAYAAGARH in software)&#10;&#10;V-51, 52&#10;A-I/37" sqref="C89:C91"/>
  </dataValidation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>
    <tabColor theme="4" tint="0.79998168889431442"/>
  </sheetPr>
  <dimension ref="A1:U234"/>
  <sheetViews>
    <sheetView showGridLines="0" workbookViewId="0">
      <pane ySplit="5" topLeftCell="A138" activePane="bottomLeft" state="frozen"/>
      <selection pane="bottomLeft" activeCell="O12" sqref="O12"/>
    </sheetView>
  </sheetViews>
  <sheetFormatPr defaultColWidth="0" defaultRowHeight="11.25" zeroHeight="1"/>
  <cols>
    <col min="1" max="1" width="2.85546875" style="1" customWidth="1"/>
    <col min="2" max="2" width="4.5703125" style="11" customWidth="1"/>
    <col min="3" max="3" width="44.7109375" style="80" customWidth="1"/>
    <col min="4" max="4" width="8" style="78" customWidth="1"/>
    <col min="5" max="5" width="12" style="78" customWidth="1"/>
    <col min="6" max="7" width="8" style="7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78" customWidth="1"/>
    <col min="13" max="13" width="15.42578125" style="78" customWidth="1"/>
    <col min="14" max="14" width="14.42578125" style="78" customWidth="1"/>
    <col min="15" max="15" width="15.85546875" style="78" customWidth="1"/>
    <col min="16" max="16" width="4.85546875" style="230" customWidth="1"/>
    <col min="17" max="17" width="0" style="78" hidden="1" customWidth="1"/>
    <col min="18" max="21" width="0" style="78" hidden="1"/>
    <col min="22" max="16384" width="9.140625" style="78" hidden="1"/>
  </cols>
  <sheetData>
    <row r="1" spans="1:16" ht="9.75" customHeight="1" thickBot="1"/>
    <row r="2" spans="1:16" ht="21.75" customHeight="1" thickBot="1">
      <c r="B2" s="246" t="s">
        <v>800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6" ht="9.75" customHeight="1" thickBot="1">
      <c r="B3" s="2"/>
    </row>
    <row r="4" spans="1:16" ht="31.5" customHeight="1" thickBot="1">
      <c r="B4" s="168" t="s">
        <v>293</v>
      </c>
      <c r="C4" s="169" t="s">
        <v>294</v>
      </c>
      <c r="D4" s="168" t="s">
        <v>704</v>
      </c>
      <c r="E4" s="169" t="s">
        <v>295</v>
      </c>
      <c r="F4" s="168" t="s">
        <v>296</v>
      </c>
      <c r="G4" s="194" t="s">
        <v>713</v>
      </c>
      <c r="H4" s="170" t="s">
        <v>406</v>
      </c>
      <c r="I4" s="170" t="s">
        <v>298</v>
      </c>
      <c r="J4" s="170" t="s">
        <v>299</v>
      </c>
      <c r="K4" s="170" t="s">
        <v>300</v>
      </c>
      <c r="L4" s="171" t="s">
        <v>301</v>
      </c>
      <c r="M4" s="171" t="s">
        <v>3</v>
      </c>
      <c r="N4" s="171" t="s">
        <v>407</v>
      </c>
      <c r="O4" s="171" t="s">
        <v>408</v>
      </c>
    </row>
    <row r="5" spans="1:16" s="2" customFormat="1" ht="15.75" customHeight="1">
      <c r="B5" s="296" t="s">
        <v>530</v>
      </c>
      <c r="C5" s="297"/>
      <c r="D5" s="297"/>
      <c r="E5" s="297"/>
      <c r="F5" s="297"/>
      <c r="G5" s="298"/>
      <c r="H5" s="161" t="s">
        <v>303</v>
      </c>
      <c r="I5" s="301" t="s">
        <v>530</v>
      </c>
      <c r="J5" s="302"/>
      <c r="K5" s="162" t="s">
        <v>303</v>
      </c>
      <c r="L5" s="227"/>
      <c r="M5" s="228"/>
      <c r="N5" s="228"/>
      <c r="O5" s="229" t="s">
        <v>492</v>
      </c>
      <c r="P5" s="231"/>
    </row>
    <row r="6" spans="1:16" ht="27.75" customHeight="1">
      <c r="B6" s="28">
        <v>1</v>
      </c>
      <c r="C6" s="35" t="s">
        <v>536</v>
      </c>
      <c r="D6" s="83"/>
      <c r="E6" s="28" t="s">
        <v>389</v>
      </c>
      <c r="F6" s="28" t="s">
        <v>91</v>
      </c>
      <c r="G6" s="28">
        <v>1</v>
      </c>
      <c r="H6" s="36">
        <v>1619.51</v>
      </c>
      <c r="I6" s="34" t="s">
        <v>464</v>
      </c>
      <c r="J6" s="34" t="s">
        <v>0</v>
      </c>
      <c r="K6" s="36">
        <v>1619.51</v>
      </c>
      <c r="L6" s="30">
        <v>145755900</v>
      </c>
      <c r="M6" s="30">
        <v>126545439.7599178</v>
      </c>
      <c r="N6" s="30">
        <v>140308629.2400822</v>
      </c>
      <c r="O6" s="54">
        <f>SUM(L6:N6)</f>
        <v>412609969</v>
      </c>
    </row>
    <row r="7" spans="1:16" s="1" customFormat="1" ht="12" thickBot="1">
      <c r="C7" s="4"/>
      <c r="H7" s="3"/>
      <c r="I7" s="3"/>
      <c r="J7" s="3"/>
      <c r="K7" s="3"/>
      <c r="L7" s="5"/>
      <c r="M7" s="5"/>
      <c r="N7" s="5"/>
      <c r="O7" s="5"/>
      <c r="P7" s="230"/>
    </row>
    <row r="8" spans="1:16" s="2" customFormat="1" ht="22.5" customHeight="1" thickBot="1">
      <c r="A8" s="1"/>
      <c r="C8" s="81"/>
      <c r="D8" s="81"/>
      <c r="E8" s="310" t="s">
        <v>389</v>
      </c>
      <c r="F8" s="311"/>
      <c r="G8" s="69" t="s">
        <v>641</v>
      </c>
      <c r="H8" s="316" t="s">
        <v>4</v>
      </c>
      <c r="I8" s="317"/>
      <c r="J8" s="318"/>
      <c r="K8" s="69" t="s">
        <v>641</v>
      </c>
      <c r="L8" s="90">
        <f>SUM(L6:L7)</f>
        <v>145755900</v>
      </c>
      <c r="M8" s="90">
        <f>SUM(M6:M7)</f>
        <v>126545439.7599178</v>
      </c>
      <c r="N8" s="90">
        <f>SUM(N6:N7)</f>
        <v>140308629.2400822</v>
      </c>
      <c r="O8" s="90">
        <f>SUM(O6:O7)</f>
        <v>412609969</v>
      </c>
      <c r="P8" s="245"/>
    </row>
    <row r="9" spans="1:16" s="1" customFormat="1">
      <c r="C9" s="4"/>
      <c r="H9" s="3"/>
      <c r="I9" s="3"/>
      <c r="J9" s="3"/>
      <c r="K9" s="3"/>
      <c r="L9" s="79"/>
      <c r="M9" s="88">
        <f>SUM(M8:N8)</f>
        <v>266854069</v>
      </c>
      <c r="N9" s="79"/>
      <c r="O9" s="79"/>
      <c r="P9" s="230"/>
    </row>
    <row r="10" spans="1:16" s="1" customFormat="1">
      <c r="C10" s="4"/>
      <c r="H10" s="3"/>
      <c r="I10" s="3"/>
      <c r="J10" s="3"/>
      <c r="K10" s="3"/>
      <c r="L10" s="259"/>
      <c r="M10" s="259"/>
      <c r="N10" s="259"/>
      <c r="O10" s="259"/>
      <c r="P10" s="230"/>
    </row>
    <row r="11" spans="1:16" s="1" customFormat="1">
      <c r="C11" s="4"/>
      <c r="H11" s="3"/>
      <c r="I11" s="3"/>
      <c r="J11" s="3"/>
      <c r="K11" s="3"/>
      <c r="L11" s="79"/>
      <c r="M11" s="79"/>
      <c r="N11" s="79"/>
      <c r="O11" s="79"/>
      <c r="P11" s="230"/>
    </row>
    <row r="12" spans="1:16" s="1" customFormat="1" ht="12" thickBot="1">
      <c r="C12" s="4"/>
      <c r="H12" s="3"/>
      <c r="I12" s="3"/>
      <c r="J12" s="3"/>
      <c r="K12" s="3"/>
      <c r="L12" s="79"/>
      <c r="M12" s="79"/>
      <c r="N12" s="79"/>
      <c r="O12" s="79"/>
      <c r="P12" s="230"/>
    </row>
    <row r="13" spans="1:16" ht="31.5" customHeight="1" thickBot="1">
      <c r="B13" s="168" t="s">
        <v>293</v>
      </c>
      <c r="C13" s="169" t="s">
        <v>294</v>
      </c>
      <c r="D13" s="168" t="s">
        <v>704</v>
      </c>
      <c r="E13" s="169" t="s">
        <v>295</v>
      </c>
      <c r="F13" s="168" t="s">
        <v>296</v>
      </c>
      <c r="G13" s="194" t="s">
        <v>713</v>
      </c>
      <c r="H13" s="170" t="s">
        <v>406</v>
      </c>
      <c r="I13" s="170" t="s">
        <v>298</v>
      </c>
      <c r="J13" s="170" t="s">
        <v>299</v>
      </c>
      <c r="K13" s="170" t="s">
        <v>300</v>
      </c>
      <c r="L13" s="171" t="s">
        <v>301</v>
      </c>
      <c r="M13" s="171" t="s">
        <v>3</v>
      </c>
      <c r="N13" s="171" t="s">
        <v>407</v>
      </c>
      <c r="O13" s="171" t="s">
        <v>408</v>
      </c>
    </row>
    <row r="14" spans="1:16" s="2" customFormat="1" ht="15.75" customHeight="1">
      <c r="A14" s="1"/>
      <c r="B14" s="296" t="s">
        <v>530</v>
      </c>
      <c r="C14" s="297"/>
      <c r="D14" s="297"/>
      <c r="E14" s="297"/>
      <c r="F14" s="297"/>
      <c r="G14" s="298"/>
      <c r="H14" s="50" t="s">
        <v>303</v>
      </c>
      <c r="I14" s="273" t="s">
        <v>530</v>
      </c>
      <c r="J14" s="274"/>
      <c r="K14" s="51" t="s">
        <v>303</v>
      </c>
      <c r="L14" s="227"/>
      <c r="M14" s="228"/>
      <c r="N14" s="228"/>
      <c r="O14" s="229" t="s">
        <v>492</v>
      </c>
      <c r="P14" s="230"/>
    </row>
    <row r="15" spans="1:16" ht="22.5" customHeight="1">
      <c r="B15" s="307">
        <v>1</v>
      </c>
      <c r="C15" s="263" t="s">
        <v>595</v>
      </c>
      <c r="D15" s="189"/>
      <c r="E15" s="307" t="s">
        <v>388</v>
      </c>
      <c r="F15" s="28" t="s">
        <v>89</v>
      </c>
      <c r="G15" s="28">
        <v>1</v>
      </c>
      <c r="H15" s="334">
        <v>2884.8</v>
      </c>
      <c r="I15" s="34" t="s">
        <v>458</v>
      </c>
      <c r="J15" s="34" t="s">
        <v>0</v>
      </c>
      <c r="K15" s="36">
        <v>2561</v>
      </c>
      <c r="L15" s="30">
        <v>252257832.00000003</v>
      </c>
      <c r="M15" s="30">
        <v>214630084.66479453</v>
      </c>
      <c r="N15" s="30">
        <v>198998417.33520547</v>
      </c>
      <c r="O15" s="54">
        <f t="shared" ref="O15:O25" si="0">SUM(L15:N15)</f>
        <v>665886334</v>
      </c>
    </row>
    <row r="16" spans="1:16" ht="22.5" customHeight="1">
      <c r="B16" s="308"/>
      <c r="C16" s="265"/>
      <c r="D16" s="190"/>
      <c r="E16" s="308"/>
      <c r="F16" s="28" t="s">
        <v>90</v>
      </c>
      <c r="G16" s="28">
        <v>1</v>
      </c>
      <c r="H16" s="323"/>
      <c r="I16" s="34" t="s">
        <v>466</v>
      </c>
      <c r="J16" s="34" t="s">
        <v>7</v>
      </c>
      <c r="K16" s="36">
        <v>323.51</v>
      </c>
      <c r="L16" s="30">
        <v>31214888</v>
      </c>
      <c r="M16" s="30">
        <v>23832087.976383567</v>
      </c>
      <c r="N16" s="30">
        <v>18709522.023616433</v>
      </c>
      <c r="O16" s="54">
        <f t="shared" si="0"/>
        <v>73756498</v>
      </c>
    </row>
    <row r="17" spans="1:16" ht="26.25" customHeight="1">
      <c r="B17" s="28">
        <v>2</v>
      </c>
      <c r="C17" s="35" t="s">
        <v>553</v>
      </c>
      <c r="D17" s="83"/>
      <c r="E17" s="28" t="s">
        <v>388</v>
      </c>
      <c r="F17" s="28" t="s">
        <v>448</v>
      </c>
      <c r="G17" s="28">
        <v>1</v>
      </c>
      <c r="H17" s="36">
        <v>724.86</v>
      </c>
      <c r="I17" s="34" t="s">
        <v>410</v>
      </c>
      <c r="J17" s="34" t="s">
        <v>0</v>
      </c>
      <c r="K17" s="36">
        <v>724.86</v>
      </c>
      <c r="L17" s="30">
        <v>72486000</v>
      </c>
      <c r="M17" s="30">
        <v>38974540.861249313</v>
      </c>
      <c r="N17" s="30">
        <v>8078135.3287506849</v>
      </c>
      <c r="O17" s="54">
        <f t="shared" si="0"/>
        <v>119538676.19</v>
      </c>
    </row>
    <row r="18" spans="1:16" ht="30" customHeight="1">
      <c r="B18" s="28">
        <v>4</v>
      </c>
      <c r="C18" s="35" t="s">
        <v>538</v>
      </c>
      <c r="D18" s="83"/>
      <c r="E18" s="28" t="s">
        <v>388</v>
      </c>
      <c r="F18" s="28" t="s">
        <v>59</v>
      </c>
      <c r="G18" s="28">
        <v>1</v>
      </c>
      <c r="H18" s="36">
        <v>611.80999999999995</v>
      </c>
      <c r="I18" s="34" t="s">
        <v>467</v>
      </c>
      <c r="J18" s="34" t="s">
        <v>0</v>
      </c>
      <c r="K18" s="36">
        <v>611.80999999999995</v>
      </c>
      <c r="L18" s="30">
        <v>23552875.887671232</v>
      </c>
      <c r="M18" s="30">
        <v>2121585.1390048414</v>
      </c>
      <c r="N18" s="30">
        <v>1331189.8609951586</v>
      </c>
      <c r="O18" s="54">
        <f t="shared" si="0"/>
        <v>27005650.887671232</v>
      </c>
    </row>
    <row r="19" spans="1:16" ht="26.25" customHeight="1">
      <c r="B19" s="28">
        <v>5</v>
      </c>
      <c r="C19" s="35" t="s">
        <v>559</v>
      </c>
      <c r="D19" s="83"/>
      <c r="E19" s="28" t="s">
        <v>388</v>
      </c>
      <c r="F19" s="28" t="s">
        <v>75</v>
      </c>
      <c r="G19" s="28">
        <v>1</v>
      </c>
      <c r="H19" s="36">
        <v>1852.81</v>
      </c>
      <c r="I19" s="34" t="s">
        <v>76</v>
      </c>
      <c r="J19" s="34" t="s">
        <v>0</v>
      </c>
      <c r="K19" s="36">
        <v>1852.81</v>
      </c>
      <c r="L19" s="30">
        <v>0</v>
      </c>
      <c r="M19" s="30">
        <v>0</v>
      </c>
      <c r="N19" s="30">
        <v>0</v>
      </c>
      <c r="O19" s="54">
        <f t="shared" si="0"/>
        <v>0</v>
      </c>
    </row>
    <row r="20" spans="1:16" ht="22.5" customHeight="1">
      <c r="B20" s="307">
        <v>6</v>
      </c>
      <c r="C20" s="303" t="s">
        <v>558</v>
      </c>
      <c r="D20" s="307">
        <v>59901</v>
      </c>
      <c r="E20" s="307" t="s">
        <v>388</v>
      </c>
      <c r="F20" s="28" t="s">
        <v>80</v>
      </c>
      <c r="G20" s="28">
        <v>1</v>
      </c>
      <c r="H20" s="334">
        <v>6711.27</v>
      </c>
      <c r="I20" s="28" t="s">
        <v>81</v>
      </c>
      <c r="J20" s="28" t="s">
        <v>0</v>
      </c>
      <c r="K20" s="36">
        <v>3355.64</v>
      </c>
      <c r="L20" s="30">
        <v>0.42054793983697891</v>
      </c>
      <c r="M20" s="30">
        <v>0</v>
      </c>
      <c r="N20" s="30">
        <v>0</v>
      </c>
      <c r="O20" s="54">
        <f t="shared" si="0"/>
        <v>0.42054793983697891</v>
      </c>
    </row>
    <row r="21" spans="1:16" ht="22.5" customHeight="1">
      <c r="B21" s="308"/>
      <c r="C21" s="306"/>
      <c r="D21" s="308"/>
      <c r="E21" s="308"/>
      <c r="F21" s="28" t="s">
        <v>82</v>
      </c>
      <c r="G21" s="28">
        <v>1</v>
      </c>
      <c r="H21" s="323"/>
      <c r="I21" s="28" t="s">
        <v>468</v>
      </c>
      <c r="J21" s="28" t="s">
        <v>7</v>
      </c>
      <c r="K21" s="36">
        <v>3355.63</v>
      </c>
      <c r="L21" s="30">
        <v>0</v>
      </c>
      <c r="M21" s="30">
        <v>0</v>
      </c>
      <c r="N21" s="30">
        <v>0</v>
      </c>
      <c r="O21" s="54">
        <f t="shared" si="0"/>
        <v>0</v>
      </c>
    </row>
    <row r="22" spans="1:16" ht="38.25" customHeight="1">
      <c r="B22" s="28">
        <v>7</v>
      </c>
      <c r="C22" s="35" t="s">
        <v>555</v>
      </c>
      <c r="D22" s="83"/>
      <c r="E22" s="28" t="s">
        <v>388</v>
      </c>
      <c r="F22" s="28" t="s">
        <v>83</v>
      </c>
      <c r="G22" s="28">
        <v>1</v>
      </c>
      <c r="H22" s="36">
        <v>2600.7399999999998</v>
      </c>
      <c r="I22" s="28" t="s">
        <v>500</v>
      </c>
      <c r="J22" s="28" t="s">
        <v>0</v>
      </c>
      <c r="K22" s="36">
        <v>2600.7399999999998</v>
      </c>
      <c r="L22" s="30">
        <v>177150647.71090829</v>
      </c>
      <c r="M22" s="30">
        <v>23232407.130193684</v>
      </c>
      <c r="N22" s="30">
        <v>11437184.537873406</v>
      </c>
      <c r="O22" s="54">
        <f t="shared" si="0"/>
        <v>211820239.37897539</v>
      </c>
    </row>
    <row r="23" spans="1:16" ht="22.5" customHeight="1">
      <c r="B23" s="307">
        <v>8</v>
      </c>
      <c r="C23" s="303" t="s">
        <v>537</v>
      </c>
      <c r="D23" s="189"/>
      <c r="E23" s="307" t="s">
        <v>388</v>
      </c>
      <c r="F23" s="28" t="s">
        <v>84</v>
      </c>
      <c r="G23" s="28">
        <v>1</v>
      </c>
      <c r="H23" s="334">
        <v>2107.73</v>
      </c>
      <c r="I23" s="28" t="s">
        <v>469</v>
      </c>
      <c r="J23" s="28" t="s">
        <v>0</v>
      </c>
      <c r="K23" s="36">
        <v>6.6</v>
      </c>
      <c r="L23" s="30">
        <v>0</v>
      </c>
      <c r="M23" s="30">
        <v>0</v>
      </c>
      <c r="N23" s="30">
        <v>0</v>
      </c>
      <c r="O23" s="54">
        <f t="shared" si="0"/>
        <v>0</v>
      </c>
    </row>
    <row r="24" spans="1:16" ht="22.5" customHeight="1">
      <c r="B24" s="313"/>
      <c r="C24" s="312"/>
      <c r="D24" s="191"/>
      <c r="E24" s="313"/>
      <c r="F24" s="28" t="s">
        <v>85</v>
      </c>
      <c r="G24" s="28">
        <v>1</v>
      </c>
      <c r="H24" s="322"/>
      <c r="I24" s="28" t="s">
        <v>470</v>
      </c>
      <c r="J24" s="28" t="s">
        <v>7</v>
      </c>
      <c r="K24" s="36">
        <v>1047.21</v>
      </c>
      <c r="L24" s="30">
        <v>0</v>
      </c>
      <c r="M24" s="30">
        <v>0</v>
      </c>
      <c r="N24" s="30">
        <v>0</v>
      </c>
      <c r="O24" s="54">
        <f t="shared" si="0"/>
        <v>0</v>
      </c>
    </row>
    <row r="25" spans="1:16" ht="22.5" customHeight="1">
      <c r="B25" s="308"/>
      <c r="C25" s="306"/>
      <c r="D25" s="190"/>
      <c r="E25" s="308"/>
      <c r="F25" s="28" t="s">
        <v>86</v>
      </c>
      <c r="G25" s="28">
        <v>1</v>
      </c>
      <c r="H25" s="323"/>
      <c r="I25" s="28" t="s">
        <v>69</v>
      </c>
      <c r="J25" s="28" t="s">
        <v>127</v>
      </c>
      <c r="K25" s="36">
        <v>1053.8599999999999</v>
      </c>
      <c r="L25" s="30">
        <v>0</v>
      </c>
      <c r="M25" s="30">
        <v>0</v>
      </c>
      <c r="N25" s="30">
        <v>0</v>
      </c>
      <c r="O25" s="54">
        <f t="shared" si="0"/>
        <v>0</v>
      </c>
    </row>
    <row r="26" spans="1:16" ht="29.25" customHeight="1">
      <c r="B26" s="28">
        <v>9</v>
      </c>
      <c r="C26" s="35" t="s">
        <v>539</v>
      </c>
      <c r="D26" s="83"/>
      <c r="E26" s="28" t="s">
        <v>388</v>
      </c>
      <c r="F26" s="28" t="s">
        <v>455</v>
      </c>
      <c r="G26" s="28">
        <v>1</v>
      </c>
      <c r="H26" s="36">
        <v>425.98</v>
      </c>
      <c r="I26" s="28" t="s">
        <v>471</v>
      </c>
      <c r="J26" s="28" t="s">
        <v>0</v>
      </c>
      <c r="K26" s="36">
        <v>425.98</v>
      </c>
      <c r="L26" s="30">
        <v>0</v>
      </c>
      <c r="M26" s="30">
        <v>0</v>
      </c>
      <c r="N26" s="30">
        <v>0</v>
      </c>
      <c r="O26" s="54">
        <f>SUM(L26:N26)</f>
        <v>0</v>
      </c>
    </row>
    <row r="27" spans="1:16" ht="22.5" customHeight="1">
      <c r="A27" s="2"/>
      <c r="B27" s="307">
        <v>10</v>
      </c>
      <c r="C27" s="303" t="s">
        <v>594</v>
      </c>
      <c r="D27" s="189"/>
      <c r="E27" s="307" t="s">
        <v>388</v>
      </c>
      <c r="F27" s="28" t="s">
        <v>108</v>
      </c>
      <c r="G27" s="28">
        <v>1</v>
      </c>
      <c r="H27" s="334">
        <v>2877.11</v>
      </c>
      <c r="I27" s="31" t="s">
        <v>496</v>
      </c>
      <c r="J27" s="28" t="s">
        <v>0</v>
      </c>
      <c r="K27" s="36">
        <v>2741.57</v>
      </c>
      <c r="L27" s="425">
        <v>0</v>
      </c>
      <c r="M27" s="30">
        <v>0</v>
      </c>
      <c r="N27" s="30">
        <v>0</v>
      </c>
      <c r="O27" s="54">
        <f>SUM(L27:N27)</f>
        <v>0</v>
      </c>
      <c r="P27" s="231"/>
    </row>
    <row r="28" spans="1:16" ht="22.5" customHeight="1">
      <c r="B28" s="308"/>
      <c r="C28" s="306"/>
      <c r="D28" s="190"/>
      <c r="E28" s="308"/>
      <c r="F28" s="28" t="s">
        <v>109</v>
      </c>
      <c r="G28" s="28">
        <v>1</v>
      </c>
      <c r="H28" s="323"/>
      <c r="I28" s="31" t="s">
        <v>497</v>
      </c>
      <c r="J28" s="28" t="s">
        <v>7</v>
      </c>
      <c r="K28" s="36">
        <v>135.54</v>
      </c>
      <c r="L28" s="425">
        <v>0</v>
      </c>
      <c r="M28" s="30">
        <v>-3.6645428409723389E-3</v>
      </c>
      <c r="N28" s="30">
        <v>3.6645428409723389E-3</v>
      </c>
      <c r="O28" s="54">
        <f>SUM(L28:N28)</f>
        <v>0</v>
      </c>
    </row>
    <row r="29" spans="1:16" ht="29.25" customHeight="1">
      <c r="B29" s="28">
        <v>11</v>
      </c>
      <c r="C29" s="35" t="s">
        <v>556</v>
      </c>
      <c r="D29" s="83"/>
      <c r="E29" s="28" t="s">
        <v>388</v>
      </c>
      <c r="F29" s="28" t="s">
        <v>116</v>
      </c>
      <c r="G29" s="28">
        <v>1</v>
      </c>
      <c r="H29" s="36">
        <v>808.11</v>
      </c>
      <c r="I29" s="31" t="s">
        <v>512</v>
      </c>
      <c r="J29" s="28" t="s">
        <v>0</v>
      </c>
      <c r="K29" s="36">
        <v>808.11</v>
      </c>
      <c r="L29" s="30">
        <v>0</v>
      </c>
      <c r="M29" s="30">
        <v>0</v>
      </c>
      <c r="N29" s="30">
        <v>0</v>
      </c>
      <c r="O29" s="54">
        <f t="shared" ref="O29:O34" si="1">SUM(L29:N29)</f>
        <v>0</v>
      </c>
    </row>
    <row r="30" spans="1:16" ht="27" customHeight="1">
      <c r="B30" s="28">
        <v>12</v>
      </c>
      <c r="C30" s="35" t="s">
        <v>557</v>
      </c>
      <c r="D30" s="83"/>
      <c r="E30" s="28" t="s">
        <v>388</v>
      </c>
      <c r="F30" s="28" t="s">
        <v>117</v>
      </c>
      <c r="G30" s="28"/>
      <c r="H30" s="36">
        <v>893.51</v>
      </c>
      <c r="I30" s="31" t="s">
        <v>495</v>
      </c>
      <c r="J30" s="28" t="s">
        <v>0</v>
      </c>
      <c r="K30" s="36">
        <v>893.51</v>
      </c>
      <c r="L30" s="425">
        <v>0</v>
      </c>
      <c r="M30" s="30">
        <v>-9.0163257783406388E-3</v>
      </c>
      <c r="N30" s="30">
        <v>9.0163257783406388E-3</v>
      </c>
      <c r="O30" s="54">
        <f t="shared" si="1"/>
        <v>0</v>
      </c>
    </row>
    <row r="31" spans="1:16" ht="34.5" customHeight="1">
      <c r="B31" s="32">
        <v>13</v>
      </c>
      <c r="C31" s="222" t="s">
        <v>770</v>
      </c>
      <c r="D31" s="32">
        <v>69052</v>
      </c>
      <c r="E31" s="32" t="s">
        <v>388</v>
      </c>
      <c r="F31" s="32" t="s">
        <v>121</v>
      </c>
      <c r="G31" s="32">
        <v>1</v>
      </c>
      <c r="H31" s="82">
        <v>2149.08</v>
      </c>
      <c r="I31" s="32" t="s">
        <v>515</v>
      </c>
      <c r="J31" s="32" t="s">
        <v>0</v>
      </c>
      <c r="K31" s="32">
        <v>2149.08</v>
      </c>
      <c r="L31" s="425">
        <v>0</v>
      </c>
      <c r="M31" s="30">
        <v>-1.2385062873363495E-3</v>
      </c>
      <c r="N31" s="30">
        <v>1.2385062873363495E-3</v>
      </c>
      <c r="O31" s="54">
        <f t="shared" si="1"/>
        <v>0</v>
      </c>
    </row>
    <row r="32" spans="1:16" ht="27" customHeight="1">
      <c r="B32" s="32">
        <v>14</v>
      </c>
      <c r="C32" s="222" t="s">
        <v>554</v>
      </c>
      <c r="D32" s="84"/>
      <c r="E32" s="32" t="s">
        <v>388</v>
      </c>
      <c r="F32" s="32" t="s">
        <v>122</v>
      </c>
      <c r="G32" s="32">
        <v>1</v>
      </c>
      <c r="H32" s="82">
        <v>711.17</v>
      </c>
      <c r="I32" s="32" t="s">
        <v>516</v>
      </c>
      <c r="J32" s="32" t="s">
        <v>0</v>
      </c>
      <c r="K32" s="32">
        <v>711.17</v>
      </c>
      <c r="L32" s="30">
        <v>7111700</v>
      </c>
      <c r="M32" s="30">
        <v>638347.76294148993</v>
      </c>
      <c r="N32" s="30">
        <v>104516.80692152375</v>
      </c>
      <c r="O32" s="54">
        <f t="shared" si="1"/>
        <v>7854564.5698630139</v>
      </c>
    </row>
    <row r="33" spans="1:16" ht="22.5" customHeight="1">
      <c r="A33" s="2"/>
      <c r="B33" s="260">
        <v>15</v>
      </c>
      <c r="C33" s="263" t="s">
        <v>714</v>
      </c>
      <c r="D33" s="266">
        <v>35401</v>
      </c>
      <c r="E33" s="260" t="s">
        <v>388</v>
      </c>
      <c r="F33" s="32" t="s">
        <v>123</v>
      </c>
      <c r="G33" s="28"/>
      <c r="H33" s="82">
        <v>1826.13</v>
      </c>
      <c r="I33" s="32" t="s">
        <v>517</v>
      </c>
      <c r="J33" s="32" t="s">
        <v>0</v>
      </c>
      <c r="K33" s="32">
        <v>1826.13</v>
      </c>
      <c r="L33" s="30">
        <v>36522600</v>
      </c>
      <c r="M33" s="30">
        <v>4472438.3161643837</v>
      </c>
      <c r="N33" s="30">
        <v>992695.68383561657</v>
      </c>
      <c r="O33" s="54">
        <f t="shared" si="1"/>
        <v>41987734</v>
      </c>
      <c r="P33" s="231"/>
    </row>
    <row r="34" spans="1:16" ht="22.5" customHeight="1">
      <c r="B34" s="261"/>
      <c r="C34" s="264"/>
      <c r="D34" s="267"/>
      <c r="E34" s="261"/>
      <c r="F34" s="32" t="s">
        <v>124</v>
      </c>
      <c r="G34" s="28"/>
      <c r="H34" s="70">
        <v>958.2</v>
      </c>
      <c r="I34" s="32" t="s">
        <v>518</v>
      </c>
      <c r="J34" s="32" t="s">
        <v>7</v>
      </c>
      <c r="K34" s="32">
        <v>958.2</v>
      </c>
      <c r="L34" s="30">
        <v>19163900</v>
      </c>
      <c r="M34" s="30">
        <v>2328142.6229173206</v>
      </c>
      <c r="N34" s="30">
        <v>486751.05790459749</v>
      </c>
      <c r="O34" s="54">
        <f t="shared" si="1"/>
        <v>21978793.680821918</v>
      </c>
    </row>
    <row r="35" spans="1:16" ht="22.5" customHeight="1">
      <c r="B35" s="261"/>
      <c r="C35" s="264"/>
      <c r="D35" s="267"/>
      <c r="E35" s="261"/>
      <c r="F35" s="32" t="s">
        <v>532</v>
      </c>
      <c r="G35" s="28"/>
      <c r="H35" s="70">
        <v>1398.2</v>
      </c>
      <c r="I35" s="32" t="s">
        <v>534</v>
      </c>
      <c r="J35" s="32" t="s">
        <v>127</v>
      </c>
      <c r="K35" s="70">
        <v>1398.2</v>
      </c>
      <c r="L35" s="30">
        <v>13982040</v>
      </c>
      <c r="M35" s="30">
        <v>3209450.8360271719</v>
      </c>
      <c r="N35" s="30">
        <v>97550.328356389567</v>
      </c>
      <c r="O35" s="54">
        <f>SUM(L35:N35)</f>
        <v>17289041.16438356</v>
      </c>
    </row>
    <row r="36" spans="1:16" ht="22.5" customHeight="1">
      <c r="B36" s="262"/>
      <c r="C36" s="265"/>
      <c r="D36" s="268"/>
      <c r="E36" s="262"/>
      <c r="F36" s="32" t="s">
        <v>533</v>
      </c>
      <c r="G36" s="28"/>
      <c r="H36" s="70">
        <v>1386.12</v>
      </c>
      <c r="I36" s="32" t="s">
        <v>535</v>
      </c>
      <c r="J36" s="32" t="s">
        <v>128</v>
      </c>
      <c r="K36" s="70">
        <v>1386.12</v>
      </c>
      <c r="L36" s="430">
        <v>13861210.000000004</v>
      </c>
      <c r="M36" s="430">
        <v>3190050.2663524859</v>
      </c>
      <c r="N36" s="430">
        <v>82269.230907787583</v>
      </c>
      <c r="O36" s="54">
        <f>SUM(L36:N36)</f>
        <v>17133529.497260276</v>
      </c>
    </row>
    <row r="37" spans="1:16" ht="23.25" customHeight="1">
      <c r="B37" s="260">
        <v>16</v>
      </c>
      <c r="C37" s="263" t="s">
        <v>552</v>
      </c>
      <c r="D37" s="193"/>
      <c r="E37" s="260" t="s">
        <v>388</v>
      </c>
      <c r="F37" s="32" t="s">
        <v>125</v>
      </c>
      <c r="G37" s="28"/>
      <c r="H37" s="324">
        <v>1097.1300000000001</v>
      </c>
      <c r="I37" s="32" t="s">
        <v>519</v>
      </c>
      <c r="J37" s="32" t="s">
        <v>0</v>
      </c>
      <c r="K37" s="32">
        <v>916.81</v>
      </c>
      <c r="L37" s="30">
        <v>0</v>
      </c>
      <c r="M37" s="30">
        <v>0</v>
      </c>
      <c r="N37" s="30">
        <v>0</v>
      </c>
      <c r="O37" s="54">
        <f>SUM(L37:N37)</f>
        <v>0</v>
      </c>
    </row>
    <row r="38" spans="1:16" ht="23.25" customHeight="1">
      <c r="A38" s="2"/>
      <c r="B38" s="262"/>
      <c r="C38" s="265"/>
      <c r="D38" s="192"/>
      <c r="E38" s="262"/>
      <c r="F38" s="32" t="s">
        <v>126</v>
      </c>
      <c r="G38" s="28"/>
      <c r="H38" s="325"/>
      <c r="I38" s="32" t="s">
        <v>520</v>
      </c>
      <c r="J38" s="32" t="s">
        <v>7</v>
      </c>
      <c r="K38" s="32">
        <v>180.33</v>
      </c>
      <c r="L38" s="30">
        <v>0</v>
      </c>
      <c r="M38" s="30">
        <v>0</v>
      </c>
      <c r="N38" s="30">
        <v>0</v>
      </c>
      <c r="O38" s="54">
        <f>SUM(L38:N38)</f>
        <v>0</v>
      </c>
      <c r="P38" s="231"/>
    </row>
    <row r="39" spans="1:16" s="1" customFormat="1" ht="12" thickBot="1">
      <c r="C39" s="4"/>
      <c r="H39" s="3"/>
      <c r="I39" s="3"/>
      <c r="J39" s="3"/>
      <c r="K39" s="3"/>
      <c r="L39" s="5"/>
      <c r="M39" s="5"/>
      <c r="N39" s="5"/>
      <c r="O39" s="5"/>
      <c r="P39" s="230"/>
    </row>
    <row r="40" spans="1:16" s="2" customFormat="1" ht="22.5" customHeight="1" thickBot="1">
      <c r="C40" s="81"/>
      <c r="D40" s="81"/>
      <c r="E40" s="310" t="s">
        <v>388</v>
      </c>
      <c r="F40" s="311"/>
      <c r="G40" s="69" t="s">
        <v>641</v>
      </c>
      <c r="H40" s="316" t="s">
        <v>4</v>
      </c>
      <c r="I40" s="317"/>
      <c r="J40" s="318"/>
      <c r="K40" s="69" t="s">
        <v>641</v>
      </c>
      <c r="L40" s="90">
        <f>SUM(L15:L39)</f>
        <v>647303694.01912749</v>
      </c>
      <c r="M40" s="90">
        <f>SUM(M15:M39)</f>
        <v>316629135.56210929</v>
      </c>
      <c r="N40" s="90">
        <f>SUM(N15:N39)</f>
        <v>240318232.20828649</v>
      </c>
      <c r="O40" s="90">
        <f>SUM(O15:O39)</f>
        <v>1204251061.7895236</v>
      </c>
      <c r="P40" s="245"/>
    </row>
    <row r="41" spans="1:16" s="1" customFormat="1">
      <c r="C41" s="4"/>
      <c r="H41" s="3"/>
      <c r="I41" s="3"/>
      <c r="J41" s="3"/>
      <c r="K41" s="3"/>
      <c r="L41" s="79"/>
      <c r="M41" s="88">
        <f>SUM(M40:N40)</f>
        <v>556947367.77039576</v>
      </c>
      <c r="N41" s="79"/>
      <c r="O41" s="79"/>
      <c r="P41" s="230"/>
    </row>
    <row r="42" spans="1:16" s="1" customFormat="1">
      <c r="C42" s="4"/>
      <c r="H42" s="3"/>
      <c r="I42" s="3"/>
      <c r="J42" s="3"/>
      <c r="K42" s="3"/>
      <c r="L42" s="259"/>
      <c r="M42" s="259"/>
      <c r="N42" s="259"/>
      <c r="O42" s="259"/>
      <c r="P42" s="230"/>
    </row>
    <row r="43" spans="1:16" s="1" customFormat="1">
      <c r="C43" s="4"/>
      <c r="H43" s="3"/>
      <c r="I43" s="3"/>
      <c r="J43" s="3"/>
      <c r="K43" s="3"/>
      <c r="L43" s="79"/>
      <c r="M43" s="79"/>
      <c r="N43" s="79"/>
      <c r="O43" s="79"/>
      <c r="P43" s="230"/>
    </row>
    <row r="44" spans="1:16" s="1" customFormat="1" ht="12" thickBot="1">
      <c r="C44" s="4"/>
      <c r="H44" s="3"/>
      <c r="I44" s="3"/>
      <c r="J44" s="3"/>
      <c r="K44" s="3"/>
      <c r="L44" s="79"/>
      <c r="M44" s="79"/>
      <c r="N44" s="79"/>
      <c r="O44" s="79"/>
      <c r="P44" s="230"/>
    </row>
    <row r="45" spans="1:16" ht="31.5" customHeight="1" thickBot="1">
      <c r="B45" s="168" t="s">
        <v>293</v>
      </c>
      <c r="C45" s="169" t="s">
        <v>294</v>
      </c>
      <c r="D45" s="168" t="s">
        <v>704</v>
      </c>
      <c r="E45" s="169" t="s">
        <v>295</v>
      </c>
      <c r="F45" s="168" t="s">
        <v>296</v>
      </c>
      <c r="G45" s="194" t="s">
        <v>713</v>
      </c>
      <c r="H45" s="170" t="s">
        <v>406</v>
      </c>
      <c r="I45" s="170" t="s">
        <v>298</v>
      </c>
      <c r="J45" s="170" t="s">
        <v>299</v>
      </c>
      <c r="K45" s="170" t="s">
        <v>300</v>
      </c>
      <c r="L45" s="171" t="s">
        <v>301</v>
      </c>
      <c r="M45" s="171" t="s">
        <v>3</v>
      </c>
      <c r="N45" s="171" t="s">
        <v>407</v>
      </c>
      <c r="O45" s="171" t="s">
        <v>408</v>
      </c>
    </row>
    <row r="46" spans="1:16" s="2" customFormat="1" ht="15.75" customHeight="1">
      <c r="A46" s="1"/>
      <c r="B46" s="296" t="s">
        <v>530</v>
      </c>
      <c r="C46" s="297"/>
      <c r="D46" s="297"/>
      <c r="E46" s="297"/>
      <c r="F46" s="297"/>
      <c r="G46" s="298"/>
      <c r="H46" s="50" t="s">
        <v>303</v>
      </c>
      <c r="I46" s="273" t="s">
        <v>530</v>
      </c>
      <c r="J46" s="274"/>
      <c r="K46" s="51" t="s">
        <v>303</v>
      </c>
      <c r="L46" s="227"/>
      <c r="M46" s="228"/>
      <c r="N46" s="228"/>
      <c r="O46" s="229" t="s">
        <v>492</v>
      </c>
      <c r="P46" s="230"/>
    </row>
    <row r="47" spans="1:16" ht="22.5" customHeight="1">
      <c r="B47" s="307">
        <v>1</v>
      </c>
      <c r="C47" s="303" t="s">
        <v>573</v>
      </c>
      <c r="D47" s="189"/>
      <c r="E47" s="307" t="s">
        <v>335</v>
      </c>
      <c r="F47" s="28" t="s">
        <v>449</v>
      </c>
      <c r="G47" s="28"/>
      <c r="H47" s="320">
        <v>2904</v>
      </c>
      <c r="I47" s="34" t="s">
        <v>474</v>
      </c>
      <c r="J47" s="34" t="s">
        <v>0</v>
      </c>
      <c r="K47" s="36">
        <v>1314.77</v>
      </c>
      <c r="L47" s="30">
        <v>131477857</v>
      </c>
      <c r="M47" s="30">
        <v>102042794.78523776</v>
      </c>
      <c r="N47" s="30">
        <v>93397108.491693765</v>
      </c>
      <c r="O47" s="54">
        <f t="shared" ref="O47:O50" si="2">SUM(L47:N47)</f>
        <v>326917760.27693152</v>
      </c>
    </row>
    <row r="48" spans="1:16" ht="22.5" customHeight="1">
      <c r="B48" s="308"/>
      <c r="C48" s="306"/>
      <c r="D48" s="190"/>
      <c r="E48" s="308"/>
      <c r="F48" s="28" t="s">
        <v>450</v>
      </c>
      <c r="G48" s="28"/>
      <c r="H48" s="321"/>
      <c r="I48" s="34" t="s">
        <v>319</v>
      </c>
      <c r="J48" s="34" t="s">
        <v>7</v>
      </c>
      <c r="K48" s="36">
        <v>1430</v>
      </c>
      <c r="L48" s="30">
        <v>143048157.80000001</v>
      </c>
      <c r="M48" s="30">
        <v>111008985.96727671</v>
      </c>
      <c r="N48" s="30">
        <v>96989108.032723293</v>
      </c>
      <c r="O48" s="54">
        <f t="shared" si="2"/>
        <v>351046251.80000001</v>
      </c>
    </row>
    <row r="49" spans="1:16" ht="22.5" customHeight="1">
      <c r="B49" s="307">
        <v>2</v>
      </c>
      <c r="C49" s="303" t="s">
        <v>733</v>
      </c>
      <c r="D49" s="189"/>
      <c r="E49" s="55" t="s">
        <v>335</v>
      </c>
      <c r="F49" s="28" t="s">
        <v>97</v>
      </c>
      <c r="G49" s="28"/>
      <c r="H49" s="320">
        <v>2468</v>
      </c>
      <c r="I49" s="34" t="s">
        <v>475</v>
      </c>
      <c r="J49" s="34" t="s">
        <v>0</v>
      </c>
      <c r="K49" s="36">
        <v>1202.7</v>
      </c>
      <c r="L49" s="30">
        <v>120270929</v>
      </c>
      <c r="M49" s="30">
        <v>104117676.97484931</v>
      </c>
      <c r="N49" s="30">
        <v>95880043.025150687</v>
      </c>
      <c r="O49" s="54">
        <f t="shared" si="2"/>
        <v>320268649</v>
      </c>
    </row>
    <row r="50" spans="1:16" ht="22.5" customHeight="1">
      <c r="B50" s="308"/>
      <c r="C50" s="306"/>
      <c r="D50" s="190"/>
      <c r="E50" s="19" t="s">
        <v>335</v>
      </c>
      <c r="F50" s="28" t="s">
        <v>98</v>
      </c>
      <c r="G50" s="28"/>
      <c r="H50" s="321"/>
      <c r="I50" s="34" t="s">
        <v>476</v>
      </c>
      <c r="J50" s="34" t="s">
        <v>7</v>
      </c>
      <c r="K50" s="36">
        <v>1132</v>
      </c>
      <c r="L50" s="30">
        <v>113230577.80000001</v>
      </c>
      <c r="M50" s="30">
        <v>86415095.702443838</v>
      </c>
      <c r="N50" s="30">
        <v>74820634.297556162</v>
      </c>
      <c r="O50" s="54">
        <f t="shared" si="2"/>
        <v>274466307.80000001</v>
      </c>
    </row>
    <row r="51" spans="1:16" ht="25.5" customHeight="1">
      <c r="B51" s="28">
        <v>3</v>
      </c>
      <c r="C51" s="35" t="s">
        <v>715</v>
      </c>
      <c r="D51" s="83"/>
      <c r="E51" s="28" t="s">
        <v>335</v>
      </c>
      <c r="F51" s="28" t="s">
        <v>103</v>
      </c>
      <c r="G51" s="28"/>
      <c r="H51" s="29">
        <v>2866</v>
      </c>
      <c r="I51" s="31" t="s">
        <v>419</v>
      </c>
      <c r="J51" s="28" t="s">
        <v>0</v>
      </c>
      <c r="K51" s="36">
        <v>2711</v>
      </c>
      <c r="L51" s="425">
        <v>271056225.60000002</v>
      </c>
      <c r="M51" s="425">
        <v>341424997.98918355</v>
      </c>
      <c r="N51" s="425">
        <v>0</v>
      </c>
      <c r="O51" s="429">
        <f t="shared" ref="O51:O64" si="3">SUM(L51:N51)</f>
        <v>612481223.58918357</v>
      </c>
    </row>
    <row r="52" spans="1:16" ht="27" customHeight="1">
      <c r="B52" s="28">
        <v>4</v>
      </c>
      <c r="C52" s="35" t="s">
        <v>597</v>
      </c>
      <c r="D52" s="83"/>
      <c r="E52" s="28" t="s">
        <v>335</v>
      </c>
      <c r="F52" s="28" t="s">
        <v>278</v>
      </c>
      <c r="G52" s="28"/>
      <c r="H52" s="29">
        <v>450.88</v>
      </c>
      <c r="I52" s="28" t="s">
        <v>477</v>
      </c>
      <c r="J52" s="28" t="s">
        <v>0</v>
      </c>
      <c r="K52" s="36">
        <v>416.88</v>
      </c>
      <c r="L52" s="30">
        <v>12506496.999999996</v>
      </c>
      <c r="M52" s="30">
        <v>6049415.1210410967</v>
      </c>
      <c r="N52" s="30">
        <v>3295572.8789589033</v>
      </c>
      <c r="O52" s="54">
        <f t="shared" si="3"/>
        <v>21851484.999999996</v>
      </c>
    </row>
    <row r="53" spans="1:16" ht="22.5" customHeight="1">
      <c r="B53" s="307">
        <v>5</v>
      </c>
      <c r="C53" s="303" t="s">
        <v>596</v>
      </c>
      <c r="D53" s="189"/>
      <c r="E53" s="307" t="s">
        <v>335</v>
      </c>
      <c r="F53" s="28" t="s">
        <v>279</v>
      </c>
      <c r="G53" s="204"/>
      <c r="H53" s="320">
        <v>2656</v>
      </c>
      <c r="I53" s="28" t="s">
        <v>416</v>
      </c>
      <c r="J53" s="28" t="s">
        <v>0</v>
      </c>
      <c r="K53" s="36">
        <v>1259.1300000000001</v>
      </c>
      <c r="L53" s="30">
        <v>49356753.788210973</v>
      </c>
      <c r="M53" s="30">
        <v>12273898.90069229</v>
      </c>
      <c r="N53" s="30">
        <v>7273422.0993077103</v>
      </c>
      <c r="O53" s="54">
        <f t="shared" si="3"/>
        <v>68904074.788210973</v>
      </c>
    </row>
    <row r="54" spans="1:16" ht="22.5" customHeight="1">
      <c r="B54" s="308"/>
      <c r="C54" s="306"/>
      <c r="D54" s="190"/>
      <c r="E54" s="308"/>
      <c r="F54" s="28" t="s">
        <v>280</v>
      </c>
      <c r="G54" s="252"/>
      <c r="H54" s="321"/>
      <c r="I54" s="28" t="s">
        <v>478</v>
      </c>
      <c r="J54" s="28" t="s">
        <v>7</v>
      </c>
      <c r="K54" s="36">
        <v>1327.79</v>
      </c>
      <c r="L54" s="30">
        <v>92945051.153512344</v>
      </c>
      <c r="M54" s="30">
        <v>36695828.220423505</v>
      </c>
      <c r="N54" s="30">
        <v>12772108.450628545</v>
      </c>
      <c r="O54" s="54">
        <f t="shared" si="3"/>
        <v>142412987.8245644</v>
      </c>
    </row>
    <row r="55" spans="1:16" ht="26.25" customHeight="1">
      <c r="B55" s="56">
        <v>6</v>
      </c>
      <c r="C55" s="220" t="s">
        <v>599</v>
      </c>
      <c r="D55" s="83"/>
      <c r="E55" s="55" t="s">
        <v>335</v>
      </c>
      <c r="F55" s="28" t="s">
        <v>107</v>
      </c>
      <c r="G55" s="28"/>
      <c r="H55" s="29">
        <v>2694</v>
      </c>
      <c r="I55" s="28" t="s">
        <v>328</v>
      </c>
      <c r="J55" s="28" t="s">
        <v>0</v>
      </c>
      <c r="K55" s="36">
        <v>2694</v>
      </c>
      <c r="L55" s="30">
        <v>269440000</v>
      </c>
      <c r="M55" s="30">
        <v>280884019.1509589</v>
      </c>
      <c r="N55" s="30">
        <v>147307539.84904107</v>
      </c>
      <c r="O55" s="54">
        <f t="shared" si="3"/>
        <v>697631559</v>
      </c>
    </row>
    <row r="56" spans="1:16" ht="26.25" customHeight="1">
      <c r="B56" s="28">
        <v>7</v>
      </c>
      <c r="C56" s="35" t="s">
        <v>561</v>
      </c>
      <c r="D56" s="83"/>
      <c r="E56" s="28" t="s">
        <v>335</v>
      </c>
      <c r="F56" s="28" t="s">
        <v>281</v>
      </c>
      <c r="G56" s="28"/>
      <c r="H56" s="29">
        <v>517</v>
      </c>
      <c r="I56" s="31" t="s">
        <v>460</v>
      </c>
      <c r="J56" s="28" t="s">
        <v>0</v>
      </c>
      <c r="K56" s="36">
        <v>488</v>
      </c>
      <c r="L56" s="30">
        <v>26821310.300000012</v>
      </c>
      <c r="M56" s="30">
        <v>5328444.5254136994</v>
      </c>
      <c r="N56" s="30">
        <v>3279042.4745863006</v>
      </c>
      <c r="O56" s="54">
        <f t="shared" si="3"/>
        <v>35428797.300000012</v>
      </c>
    </row>
    <row r="57" spans="1:16" ht="27.75" customHeight="1">
      <c r="B57" s="28">
        <v>8</v>
      </c>
      <c r="C57" s="35" t="s">
        <v>565</v>
      </c>
      <c r="D57" s="83"/>
      <c r="E57" s="28" t="s">
        <v>335</v>
      </c>
      <c r="F57" s="28" t="s">
        <v>447</v>
      </c>
      <c r="G57" s="28"/>
      <c r="H57" s="29">
        <v>1967.47</v>
      </c>
      <c r="I57" s="28" t="s">
        <v>479</v>
      </c>
      <c r="J57" s="28" t="s">
        <v>0</v>
      </c>
      <c r="K57" s="36">
        <v>1967.47</v>
      </c>
      <c r="L57" s="30">
        <v>45896207</v>
      </c>
      <c r="M57" s="30">
        <v>22293210.281536803</v>
      </c>
      <c r="N57" s="30">
        <v>9684244.6253125165</v>
      </c>
      <c r="O57" s="54">
        <f t="shared" si="3"/>
        <v>77873661.906849325</v>
      </c>
    </row>
    <row r="58" spans="1:16" ht="26.25" customHeight="1">
      <c r="B58" s="28">
        <v>9</v>
      </c>
      <c r="C58" s="35" t="s">
        <v>563</v>
      </c>
      <c r="D58" s="83"/>
      <c r="E58" s="28" t="s">
        <v>335</v>
      </c>
      <c r="F58" s="28" t="s">
        <v>111</v>
      </c>
      <c r="G58" s="28"/>
      <c r="H58" s="29">
        <v>1991.41</v>
      </c>
      <c r="I58" s="31" t="s">
        <v>501</v>
      </c>
      <c r="J58" s="28" t="s">
        <v>0</v>
      </c>
      <c r="K58" s="36">
        <v>1991.41</v>
      </c>
      <c r="L58" s="30">
        <v>59742300.505479448</v>
      </c>
      <c r="M58" s="30">
        <v>7373066.172370201</v>
      </c>
      <c r="N58" s="30">
        <v>1768361.6755750049</v>
      </c>
      <c r="O58" s="54">
        <f t="shared" si="3"/>
        <v>68883728.353424653</v>
      </c>
    </row>
    <row r="59" spans="1:16" ht="27" customHeight="1">
      <c r="B59" s="28">
        <v>10</v>
      </c>
      <c r="C59" s="35" t="s">
        <v>567</v>
      </c>
      <c r="D59" s="83"/>
      <c r="E59" s="28" t="s">
        <v>335</v>
      </c>
      <c r="F59" s="28" t="s">
        <v>48</v>
      </c>
      <c r="G59" s="28"/>
      <c r="H59" s="28">
        <v>1152.82</v>
      </c>
      <c r="I59" s="28" t="s">
        <v>420</v>
      </c>
      <c r="J59" s="28" t="s">
        <v>0</v>
      </c>
      <c r="K59" s="36">
        <v>1552.82</v>
      </c>
      <c r="L59" s="30">
        <v>62112800.000000007</v>
      </c>
      <c r="M59" s="30">
        <v>27741679.320324861</v>
      </c>
      <c r="N59" s="30">
        <v>12894710.696113495</v>
      </c>
      <c r="O59" s="54">
        <f t="shared" si="3"/>
        <v>102749190.01643836</v>
      </c>
    </row>
    <row r="60" spans="1:16" ht="28.5" customHeight="1">
      <c r="A60" s="2"/>
      <c r="B60" s="28">
        <v>11</v>
      </c>
      <c r="C60" s="35" t="s">
        <v>598</v>
      </c>
      <c r="D60" s="83"/>
      <c r="E60" s="28" t="s">
        <v>335</v>
      </c>
      <c r="F60" s="28" t="s">
        <v>49</v>
      </c>
      <c r="G60" s="19"/>
      <c r="H60" s="29">
        <v>443.29</v>
      </c>
      <c r="I60" s="28" t="s">
        <v>420</v>
      </c>
      <c r="J60" s="28" t="s">
        <v>0</v>
      </c>
      <c r="K60" s="36">
        <v>443.29</v>
      </c>
      <c r="L60" s="30">
        <v>39896100.000000022</v>
      </c>
      <c r="M60" s="30">
        <v>29860023.657181166</v>
      </c>
      <c r="N60" s="30">
        <v>4338872.0606270591</v>
      </c>
      <c r="O60" s="54">
        <f t="shared" si="3"/>
        <v>74094995.717808247</v>
      </c>
      <c r="P60" s="231"/>
    </row>
    <row r="61" spans="1:16" ht="38.25" customHeight="1">
      <c r="B61" s="28">
        <v>12</v>
      </c>
      <c r="C61" s="35" t="s">
        <v>736</v>
      </c>
      <c r="D61" s="83"/>
      <c r="E61" s="28" t="s">
        <v>335</v>
      </c>
      <c r="F61" s="28" t="s">
        <v>50</v>
      </c>
      <c r="G61" s="19"/>
      <c r="H61" s="29">
        <v>586</v>
      </c>
      <c r="I61" s="28" t="s">
        <v>480</v>
      </c>
      <c r="J61" s="28" t="s">
        <v>0</v>
      </c>
      <c r="K61" s="36">
        <v>586</v>
      </c>
      <c r="L61" s="30">
        <v>46880000</v>
      </c>
      <c r="M61" s="30">
        <v>30410293.02739726</v>
      </c>
      <c r="N61" s="30">
        <v>14665899.97260274</v>
      </c>
      <c r="O61" s="54">
        <f t="shared" si="3"/>
        <v>91956193</v>
      </c>
    </row>
    <row r="62" spans="1:16" ht="27.75" customHeight="1">
      <c r="B62" s="28">
        <v>13</v>
      </c>
      <c r="C62" s="35" t="s">
        <v>794</v>
      </c>
      <c r="D62" s="83"/>
      <c r="E62" s="28" t="s">
        <v>335</v>
      </c>
      <c r="F62" s="28" t="s">
        <v>795</v>
      </c>
      <c r="G62" s="28" t="s">
        <v>630</v>
      </c>
      <c r="H62" s="29">
        <v>2012.82</v>
      </c>
      <c r="I62" s="28" t="s">
        <v>465</v>
      </c>
      <c r="J62" s="28" t="s">
        <v>0</v>
      </c>
      <c r="K62" s="36">
        <v>1969.08</v>
      </c>
      <c r="L62" s="425" t="s">
        <v>796</v>
      </c>
      <c r="M62" s="425">
        <v>0</v>
      </c>
      <c r="N62" s="425">
        <v>0</v>
      </c>
      <c r="O62" s="54">
        <v>0</v>
      </c>
    </row>
    <row r="63" spans="1:16" ht="22.5" customHeight="1">
      <c r="B63" s="307">
        <v>14</v>
      </c>
      <c r="C63" s="303" t="s">
        <v>716</v>
      </c>
      <c r="D63" s="189"/>
      <c r="E63" s="307" t="s">
        <v>335</v>
      </c>
      <c r="F63" s="28" t="s">
        <v>51</v>
      </c>
      <c r="G63" s="28"/>
      <c r="H63" s="320">
        <v>2270.59</v>
      </c>
      <c r="I63" s="28" t="s">
        <v>1</v>
      </c>
      <c r="J63" s="28" t="s">
        <v>0</v>
      </c>
      <c r="K63" s="36">
        <v>1816.47</v>
      </c>
      <c r="L63" s="30">
        <v>13031169</v>
      </c>
      <c r="M63" s="30">
        <v>1410309.3743561644</v>
      </c>
      <c r="N63" s="30">
        <v>867882.62564383564</v>
      </c>
      <c r="O63" s="54">
        <f t="shared" si="3"/>
        <v>15309361</v>
      </c>
    </row>
    <row r="64" spans="1:16" ht="22.5" customHeight="1">
      <c r="B64" s="308"/>
      <c r="C64" s="306"/>
      <c r="D64" s="190"/>
      <c r="E64" s="308"/>
      <c r="F64" s="28" t="s">
        <v>52</v>
      </c>
      <c r="G64" s="28"/>
      <c r="H64" s="321"/>
      <c r="I64" s="28" t="s">
        <v>481</v>
      </c>
      <c r="J64" s="28" t="s">
        <v>7</v>
      </c>
      <c r="K64" s="36">
        <v>454.12</v>
      </c>
      <c r="L64" s="30">
        <v>36329440</v>
      </c>
      <c r="M64" s="30">
        <v>13259434.856109589</v>
      </c>
      <c r="N64" s="30">
        <v>6242455.1438904116</v>
      </c>
      <c r="O64" s="54">
        <f t="shared" si="3"/>
        <v>55831330</v>
      </c>
    </row>
    <row r="65" spans="1:16" ht="22.5" customHeight="1">
      <c r="B65" s="307">
        <v>15</v>
      </c>
      <c r="C65" s="303" t="s">
        <v>574</v>
      </c>
      <c r="D65" s="189"/>
      <c r="E65" s="307" t="s">
        <v>335</v>
      </c>
      <c r="F65" s="28" t="s">
        <v>55</v>
      </c>
      <c r="G65" s="28"/>
      <c r="H65" s="320">
        <v>2605.3200000000002</v>
      </c>
      <c r="I65" s="28" t="s">
        <v>506</v>
      </c>
      <c r="J65" s="28" t="s">
        <v>0</v>
      </c>
      <c r="K65" s="36">
        <v>1302.6600000000001</v>
      </c>
      <c r="L65" s="30">
        <v>130266000</v>
      </c>
      <c r="M65" s="30">
        <v>84429589.692767113</v>
      </c>
      <c r="N65" s="30">
        <v>36282348.307232879</v>
      </c>
      <c r="O65" s="54">
        <f t="shared" ref="O65:O66" si="4">SUM(L65:N65)</f>
        <v>250977938</v>
      </c>
    </row>
    <row r="66" spans="1:16" ht="22.5" customHeight="1">
      <c r="B66" s="308"/>
      <c r="C66" s="306"/>
      <c r="D66" s="190"/>
      <c r="E66" s="308"/>
      <c r="F66" s="28" t="s">
        <v>56</v>
      </c>
      <c r="G66" s="28"/>
      <c r="H66" s="321"/>
      <c r="I66" s="28" t="s">
        <v>507</v>
      </c>
      <c r="J66" s="28" t="s">
        <v>7</v>
      </c>
      <c r="K66" s="36">
        <v>1302.6600000000001</v>
      </c>
      <c r="L66" s="30">
        <v>130266000.00000006</v>
      </c>
      <c r="M66" s="30">
        <v>68541125.96412009</v>
      </c>
      <c r="N66" s="30">
        <v>28886610.255057983</v>
      </c>
      <c r="O66" s="54">
        <f t="shared" si="4"/>
        <v>227693736.21917814</v>
      </c>
    </row>
    <row r="67" spans="1:16" ht="22.5" customHeight="1">
      <c r="B67" s="307">
        <v>16</v>
      </c>
      <c r="C67" s="303" t="s">
        <v>571</v>
      </c>
      <c r="D67" s="189"/>
      <c r="E67" s="307" t="s">
        <v>335</v>
      </c>
      <c r="F67" s="28" t="s">
        <v>60</v>
      </c>
      <c r="G67" s="28"/>
      <c r="H67" s="320">
        <v>2414.63</v>
      </c>
      <c r="I67" s="28" t="s">
        <v>61</v>
      </c>
      <c r="J67" s="28" t="s">
        <v>0</v>
      </c>
      <c r="K67" s="36">
        <v>1207.32</v>
      </c>
      <c r="L67" s="30">
        <v>48292600</v>
      </c>
      <c r="M67" s="30">
        <v>6809064.1216438357</v>
      </c>
      <c r="N67" s="30">
        <v>3027329.8783561643</v>
      </c>
      <c r="O67" s="54">
        <f t="shared" ref="O67:O77" si="5">SUM(L67:N67)</f>
        <v>58128994</v>
      </c>
    </row>
    <row r="68" spans="1:16" ht="22.5" customHeight="1">
      <c r="A68" s="2"/>
      <c r="B68" s="308"/>
      <c r="C68" s="306"/>
      <c r="D68" s="190"/>
      <c r="E68" s="308"/>
      <c r="F68" s="28" t="s">
        <v>62</v>
      </c>
      <c r="G68" s="28"/>
      <c r="H68" s="321"/>
      <c r="I68" s="28" t="s">
        <v>504</v>
      </c>
      <c r="J68" s="28" t="s">
        <v>7</v>
      </c>
      <c r="K68" s="36">
        <v>1207.31</v>
      </c>
      <c r="L68" s="30">
        <v>63431937.930479333</v>
      </c>
      <c r="M68" s="30">
        <v>8793624.0594770145</v>
      </c>
      <c r="N68" s="30">
        <v>3787842.5562764122</v>
      </c>
      <c r="O68" s="54">
        <f t="shared" si="5"/>
        <v>76013404.54623276</v>
      </c>
      <c r="P68" s="231"/>
    </row>
    <row r="69" spans="1:16" ht="39" customHeight="1">
      <c r="B69" s="28">
        <v>17</v>
      </c>
      <c r="C69" s="35" t="s">
        <v>568</v>
      </c>
      <c r="D69" s="83"/>
      <c r="E69" s="28" t="s">
        <v>335</v>
      </c>
      <c r="F69" s="28" t="s">
        <v>63</v>
      </c>
      <c r="G69" s="28"/>
      <c r="H69" s="29">
        <v>2268.9699999999998</v>
      </c>
      <c r="I69" s="28" t="s">
        <v>61</v>
      </c>
      <c r="J69" s="28" t="s">
        <v>0</v>
      </c>
      <c r="K69" s="36">
        <v>2268.9699999999998</v>
      </c>
      <c r="L69" s="30">
        <v>226897000.00000009</v>
      </c>
      <c r="M69" s="30">
        <v>75864788.458561093</v>
      </c>
      <c r="N69" s="30">
        <v>34741265.705822475</v>
      </c>
      <c r="O69" s="54">
        <f t="shared" si="5"/>
        <v>337503054.16438365</v>
      </c>
    </row>
    <row r="70" spans="1:16" ht="22.5" customHeight="1">
      <c r="B70" s="307">
        <v>18</v>
      </c>
      <c r="C70" s="303" t="s">
        <v>560</v>
      </c>
      <c r="D70" s="83"/>
      <c r="E70" s="307" t="s">
        <v>335</v>
      </c>
      <c r="F70" s="28" t="s">
        <v>64</v>
      </c>
      <c r="G70" s="28"/>
      <c r="H70" s="29">
        <v>1651.18</v>
      </c>
      <c r="I70" s="28" t="s">
        <v>499</v>
      </c>
      <c r="J70" s="28" t="s">
        <v>0</v>
      </c>
      <c r="K70" s="36">
        <v>1651.18</v>
      </c>
      <c r="L70" s="30">
        <v>165117500</v>
      </c>
      <c r="M70" s="30">
        <v>75036938.091945201</v>
      </c>
      <c r="N70" s="30">
        <v>20064179.908054795</v>
      </c>
      <c r="O70" s="54">
        <f t="shared" si="5"/>
        <v>260218618</v>
      </c>
    </row>
    <row r="71" spans="1:16" ht="22.5" customHeight="1">
      <c r="B71" s="308"/>
      <c r="C71" s="306"/>
      <c r="D71" s="83"/>
      <c r="E71" s="308"/>
      <c r="F71" s="28" t="s">
        <v>65</v>
      </c>
      <c r="G71" s="28"/>
      <c r="H71" s="29">
        <v>1651.18</v>
      </c>
      <c r="I71" s="28" t="s">
        <v>66</v>
      </c>
      <c r="J71" s="28" t="s">
        <v>0</v>
      </c>
      <c r="K71" s="36">
        <v>1651.18</v>
      </c>
      <c r="L71" s="30">
        <v>165117499.99999991</v>
      </c>
      <c r="M71" s="30">
        <v>75740231.429955363</v>
      </c>
      <c r="N71" s="30">
        <v>30243072.106003564</v>
      </c>
      <c r="O71" s="54">
        <f t="shared" si="5"/>
        <v>271100803.53595883</v>
      </c>
    </row>
    <row r="72" spans="1:16" ht="22.5" customHeight="1">
      <c r="B72" s="307">
        <v>19</v>
      </c>
      <c r="C72" s="303" t="s">
        <v>566</v>
      </c>
      <c r="D72" s="83"/>
      <c r="E72" s="307" t="s">
        <v>335</v>
      </c>
      <c r="F72" s="28" t="s">
        <v>67</v>
      </c>
      <c r="G72" s="28"/>
      <c r="H72" s="28">
        <v>1198.29</v>
      </c>
      <c r="I72" s="28" t="s">
        <v>498</v>
      </c>
      <c r="J72" s="28" t="s">
        <v>0</v>
      </c>
      <c r="K72" s="36">
        <v>599.15</v>
      </c>
      <c r="L72" s="30">
        <v>8.835616335272789E-2</v>
      </c>
      <c r="M72" s="30">
        <v>0</v>
      </c>
      <c r="N72" s="30">
        <v>0</v>
      </c>
      <c r="O72" s="54">
        <f t="shared" si="5"/>
        <v>8.835616335272789E-2</v>
      </c>
    </row>
    <row r="73" spans="1:16" ht="22.5" customHeight="1">
      <c r="B73" s="308"/>
      <c r="C73" s="306"/>
      <c r="D73" s="83"/>
      <c r="E73" s="308"/>
      <c r="F73" s="28" t="s">
        <v>68</v>
      </c>
      <c r="G73" s="28"/>
      <c r="H73" s="28">
        <v>1198.29</v>
      </c>
      <c r="I73" s="28" t="s">
        <v>69</v>
      </c>
      <c r="J73" s="28" t="s">
        <v>7</v>
      </c>
      <c r="K73" s="36">
        <v>599.15</v>
      </c>
      <c r="L73" s="425">
        <v>0</v>
      </c>
      <c r="M73" s="30">
        <v>-2.550647402156706E-3</v>
      </c>
      <c r="N73" s="30">
        <v>2.550647402156706E-3</v>
      </c>
      <c r="O73" s="54">
        <f t="shared" si="5"/>
        <v>0</v>
      </c>
    </row>
    <row r="74" spans="1:16" ht="22.5" customHeight="1">
      <c r="B74" s="307">
        <v>20</v>
      </c>
      <c r="C74" s="303" t="s">
        <v>570</v>
      </c>
      <c r="D74" s="189"/>
      <c r="E74" s="307" t="s">
        <v>335</v>
      </c>
      <c r="F74" s="28" t="s">
        <v>70</v>
      </c>
      <c r="G74" s="28"/>
      <c r="H74" s="307">
        <v>5018.1400000000003</v>
      </c>
      <c r="I74" s="426" t="s">
        <v>71</v>
      </c>
      <c r="J74" s="427" t="s">
        <v>0</v>
      </c>
      <c r="K74" s="428">
        <v>3014.2</v>
      </c>
      <c r="L74" s="425" t="s">
        <v>785</v>
      </c>
      <c r="M74" s="425">
        <v>0</v>
      </c>
      <c r="N74" s="425">
        <v>0</v>
      </c>
      <c r="O74" s="429">
        <f t="shared" si="5"/>
        <v>0</v>
      </c>
    </row>
    <row r="75" spans="1:16" ht="22.5" customHeight="1">
      <c r="B75" s="308"/>
      <c r="C75" s="306"/>
      <c r="D75" s="190"/>
      <c r="E75" s="308"/>
      <c r="F75" s="28" t="s">
        <v>72</v>
      </c>
      <c r="G75" s="28"/>
      <c r="H75" s="308"/>
      <c r="I75" s="29" t="s">
        <v>73</v>
      </c>
      <c r="J75" s="28" t="s">
        <v>7</v>
      </c>
      <c r="K75" s="36">
        <v>2003.94</v>
      </c>
      <c r="L75" s="30">
        <v>0</v>
      </c>
      <c r="M75" s="30">
        <v>0</v>
      </c>
      <c r="N75" s="30">
        <v>0</v>
      </c>
      <c r="O75" s="54">
        <f t="shared" si="5"/>
        <v>0</v>
      </c>
    </row>
    <row r="76" spans="1:16" ht="36.75" customHeight="1">
      <c r="B76" s="28">
        <v>21</v>
      </c>
      <c r="C76" s="35" t="s">
        <v>572</v>
      </c>
      <c r="D76" s="83"/>
      <c r="E76" s="28" t="s">
        <v>335</v>
      </c>
      <c r="F76" s="28" t="s">
        <v>77</v>
      </c>
      <c r="G76" s="28"/>
      <c r="H76" s="29">
        <v>2422.8000000000002</v>
      </c>
      <c r="I76" s="28" t="s">
        <v>505</v>
      </c>
      <c r="J76" s="28" t="s">
        <v>0</v>
      </c>
      <c r="K76" s="36">
        <v>2422.8000000000002</v>
      </c>
      <c r="L76" s="30">
        <v>0</v>
      </c>
      <c r="M76" s="30">
        <v>0</v>
      </c>
      <c r="N76" s="30">
        <v>0</v>
      </c>
      <c r="O76" s="54">
        <f t="shared" si="5"/>
        <v>0</v>
      </c>
    </row>
    <row r="77" spans="1:16" ht="27" customHeight="1">
      <c r="B77" s="28">
        <v>22</v>
      </c>
      <c r="C77" s="35" t="s">
        <v>562</v>
      </c>
      <c r="D77" s="83"/>
      <c r="E77" s="28" t="s">
        <v>335</v>
      </c>
      <c r="F77" s="28" t="s">
        <v>78</v>
      </c>
      <c r="G77" s="28"/>
      <c r="H77" s="29">
        <v>633.70000000000005</v>
      </c>
      <c r="I77" s="31" t="s">
        <v>79</v>
      </c>
      <c r="J77" s="28" t="s">
        <v>0</v>
      </c>
      <c r="K77" s="36">
        <v>633.70000000000005</v>
      </c>
      <c r="L77" s="30">
        <v>0</v>
      </c>
      <c r="M77" s="30">
        <v>0</v>
      </c>
      <c r="N77" s="30">
        <v>0</v>
      </c>
      <c r="O77" s="54">
        <f t="shared" si="5"/>
        <v>0</v>
      </c>
    </row>
    <row r="78" spans="1:16" ht="22.5" customHeight="1">
      <c r="B78" s="307">
        <v>23</v>
      </c>
      <c r="C78" s="303" t="s">
        <v>771</v>
      </c>
      <c r="D78" s="189"/>
      <c r="E78" s="307" t="s">
        <v>335</v>
      </c>
      <c r="F78" s="28" t="s">
        <v>112</v>
      </c>
      <c r="G78" s="28"/>
      <c r="H78" s="320">
        <v>2400.42</v>
      </c>
      <c r="I78" s="31" t="s">
        <v>27</v>
      </c>
      <c r="J78" s="28" t="s">
        <v>0</v>
      </c>
      <c r="K78" s="36">
        <v>1441.21</v>
      </c>
      <c r="L78" s="30">
        <v>53513008.98280821</v>
      </c>
      <c r="M78" s="30">
        <v>7948229.9256528001</v>
      </c>
      <c r="N78" s="30">
        <v>1853054.6662650094</v>
      </c>
      <c r="O78" s="54">
        <f>SUM(L78:N78)</f>
        <v>63314293.574726023</v>
      </c>
    </row>
    <row r="79" spans="1:16" ht="22.5" customHeight="1">
      <c r="B79" s="308"/>
      <c r="C79" s="306"/>
      <c r="D79" s="190"/>
      <c r="E79" s="308"/>
      <c r="F79" s="28" t="s">
        <v>113</v>
      </c>
      <c r="G79" s="28"/>
      <c r="H79" s="321"/>
      <c r="I79" s="31" t="s">
        <v>503</v>
      </c>
      <c r="J79" s="28" t="s">
        <v>7</v>
      </c>
      <c r="K79" s="36">
        <v>959.21</v>
      </c>
      <c r="L79" s="30">
        <v>28776363.448328763</v>
      </c>
      <c r="M79" s="30">
        <v>5642658.3593351031</v>
      </c>
      <c r="N79" s="30">
        <v>1286777.640664896</v>
      </c>
      <c r="O79" s="54">
        <f>SUM(L79:N79)</f>
        <v>35705799.448328763</v>
      </c>
    </row>
    <row r="80" spans="1:16" ht="27" customHeight="1">
      <c r="A80" s="2"/>
      <c r="B80" s="307">
        <v>24</v>
      </c>
      <c r="C80" s="303" t="s">
        <v>569</v>
      </c>
      <c r="D80" s="189"/>
      <c r="E80" s="307" t="s">
        <v>335</v>
      </c>
      <c r="F80" s="28" t="s">
        <v>114</v>
      </c>
      <c r="G80" s="28"/>
      <c r="H80" s="320">
        <v>2367.2399999999998</v>
      </c>
      <c r="I80" s="28" t="s">
        <v>27</v>
      </c>
      <c r="J80" s="28" t="s">
        <v>0</v>
      </c>
      <c r="K80" s="36">
        <v>1183.6199999999999</v>
      </c>
      <c r="L80" s="30">
        <v>0.38630136847496033</v>
      </c>
      <c r="M80" s="30">
        <v>-1.3970350859916372E-3</v>
      </c>
      <c r="N80" s="30">
        <v>1.3970350859916372E-3</v>
      </c>
      <c r="O80" s="54">
        <f>SUM(L80:N80)</f>
        <v>0.38630136847496033</v>
      </c>
      <c r="P80" s="231"/>
    </row>
    <row r="81" spans="1:16" ht="27" customHeight="1">
      <c r="B81" s="308"/>
      <c r="C81" s="306"/>
      <c r="D81" s="190"/>
      <c r="E81" s="308"/>
      <c r="F81" s="28" t="s">
        <v>115</v>
      </c>
      <c r="G81" s="28"/>
      <c r="H81" s="321"/>
      <c r="I81" s="31" t="s">
        <v>511</v>
      </c>
      <c r="J81" s="28" t="s">
        <v>7</v>
      </c>
      <c r="K81" s="36">
        <v>1183.6199999999999</v>
      </c>
      <c r="L81" s="30">
        <v>0</v>
      </c>
      <c r="M81" s="30">
        <v>0</v>
      </c>
      <c r="N81" s="30">
        <v>0</v>
      </c>
      <c r="O81" s="54">
        <f>SUM(L81:N81)</f>
        <v>0</v>
      </c>
    </row>
    <row r="82" spans="1:16" ht="27" customHeight="1">
      <c r="B82" s="28">
        <v>25</v>
      </c>
      <c r="C82" s="35" t="s">
        <v>775</v>
      </c>
      <c r="D82" s="83"/>
      <c r="E82" s="28" t="s">
        <v>335</v>
      </c>
      <c r="F82" s="28" t="s">
        <v>774</v>
      </c>
      <c r="G82" s="28"/>
      <c r="H82" s="36">
        <v>425</v>
      </c>
      <c r="I82" s="31">
        <v>45015</v>
      </c>
      <c r="J82" s="31" t="s">
        <v>0</v>
      </c>
      <c r="K82" s="36">
        <v>425</v>
      </c>
      <c r="L82" s="30">
        <v>0</v>
      </c>
      <c r="M82" s="30">
        <v>0</v>
      </c>
      <c r="N82" s="30">
        <v>0</v>
      </c>
      <c r="O82" s="54">
        <f>SUM(L82:N82)</f>
        <v>0</v>
      </c>
    </row>
    <row r="83" spans="1:16" ht="12" customHeight="1" thickBot="1">
      <c r="B83" s="9"/>
      <c r="C83" s="8"/>
      <c r="D83" s="13"/>
      <c r="E83" s="238"/>
      <c r="F83" s="239"/>
      <c r="G83" s="240"/>
      <c r="H83" s="241"/>
      <c r="I83" s="242"/>
      <c r="J83" s="239"/>
      <c r="K83" s="243"/>
      <c r="L83" s="12"/>
      <c r="M83" s="12"/>
      <c r="N83" s="12"/>
      <c r="O83" s="236"/>
    </row>
    <row r="84" spans="1:16" s="2" customFormat="1" ht="22.5" customHeight="1" thickBot="1">
      <c r="A84" s="1"/>
      <c r="C84" s="81"/>
      <c r="D84" s="81"/>
      <c r="E84" s="310" t="s">
        <v>486</v>
      </c>
      <c r="F84" s="311"/>
      <c r="G84" s="69" t="s">
        <v>641</v>
      </c>
      <c r="H84" s="316" t="s">
        <v>4</v>
      </c>
      <c r="I84" s="317"/>
      <c r="J84" s="318"/>
      <c r="K84" s="69" t="s">
        <v>641</v>
      </c>
      <c r="L84" s="90">
        <f>SUM(L47:L82)</f>
        <v>2545719286.7834764</v>
      </c>
      <c r="M84" s="90">
        <f>SUM(M47:M82)</f>
        <v>1627395424.126307</v>
      </c>
      <c r="N84" s="90">
        <f>SUM(N47:N82)</f>
        <v>745649487.42709327</v>
      </c>
      <c r="O84" s="90">
        <f>SUM(O47:O82)</f>
        <v>4918764198.3368769</v>
      </c>
      <c r="P84" s="245"/>
    </row>
    <row r="85" spans="1:16" s="1" customFormat="1">
      <c r="C85" s="4"/>
      <c r="H85" s="3"/>
      <c r="I85" s="3"/>
      <c r="J85" s="3"/>
      <c r="K85" s="3"/>
      <c r="L85" s="79"/>
      <c r="M85" s="88">
        <f>SUM(M84:N84)</f>
        <v>2373044911.5534</v>
      </c>
      <c r="N85" s="79"/>
      <c r="O85" s="79"/>
      <c r="P85" s="230"/>
    </row>
    <row r="86" spans="1:16" s="1" customFormat="1">
      <c r="C86" s="4"/>
      <c r="H86" s="3"/>
      <c r="I86" s="3"/>
      <c r="J86" s="3"/>
      <c r="K86" s="3"/>
      <c r="L86" s="259"/>
      <c r="M86" s="259"/>
      <c r="N86" s="259"/>
      <c r="O86" s="79"/>
      <c r="P86" s="230"/>
    </row>
    <row r="87" spans="1:16" s="1" customFormat="1">
      <c r="A87" s="2"/>
      <c r="C87" s="4"/>
      <c r="H87" s="3"/>
      <c r="I87" s="3"/>
      <c r="J87" s="3"/>
      <c r="K87" s="3"/>
      <c r="L87" s="79"/>
      <c r="M87" s="79"/>
      <c r="N87" s="79"/>
      <c r="O87" s="79"/>
      <c r="P87" s="231"/>
    </row>
    <row r="88" spans="1:16" s="1" customFormat="1" ht="12" thickBot="1">
      <c r="C88" s="4"/>
      <c r="H88" s="3"/>
      <c r="I88" s="3"/>
      <c r="J88" s="3"/>
      <c r="K88" s="3"/>
      <c r="L88" s="79"/>
      <c r="M88" s="79"/>
      <c r="N88" s="79"/>
      <c r="O88" s="79"/>
      <c r="P88" s="230"/>
    </row>
    <row r="89" spans="1:16" ht="31.5" customHeight="1" thickBot="1">
      <c r="B89" s="168" t="s">
        <v>293</v>
      </c>
      <c r="C89" s="169" t="s">
        <v>294</v>
      </c>
      <c r="D89" s="168" t="s">
        <v>704</v>
      </c>
      <c r="E89" s="169" t="s">
        <v>295</v>
      </c>
      <c r="F89" s="168" t="s">
        <v>296</v>
      </c>
      <c r="G89" s="194" t="s">
        <v>713</v>
      </c>
      <c r="H89" s="170" t="s">
        <v>406</v>
      </c>
      <c r="I89" s="170" t="s">
        <v>298</v>
      </c>
      <c r="J89" s="170" t="s">
        <v>299</v>
      </c>
      <c r="K89" s="170" t="s">
        <v>300</v>
      </c>
      <c r="L89" s="171" t="s">
        <v>301</v>
      </c>
      <c r="M89" s="171" t="s">
        <v>3</v>
      </c>
      <c r="N89" s="171" t="s">
        <v>407</v>
      </c>
      <c r="O89" s="171" t="s">
        <v>408</v>
      </c>
    </row>
    <row r="90" spans="1:16" s="2" customFormat="1" ht="15.75" customHeight="1">
      <c r="A90" s="1"/>
      <c r="B90" s="296" t="s">
        <v>530</v>
      </c>
      <c r="C90" s="297"/>
      <c r="D90" s="297"/>
      <c r="E90" s="297"/>
      <c r="F90" s="297"/>
      <c r="G90" s="298"/>
      <c r="H90" s="50" t="s">
        <v>303</v>
      </c>
      <c r="I90" s="273" t="s">
        <v>530</v>
      </c>
      <c r="J90" s="274"/>
      <c r="K90" s="51" t="s">
        <v>303</v>
      </c>
      <c r="L90" s="227"/>
      <c r="M90" s="228"/>
      <c r="N90" s="228"/>
      <c r="O90" s="229" t="s">
        <v>492</v>
      </c>
      <c r="P90" s="230"/>
    </row>
    <row r="91" spans="1:16" ht="22.5" customHeight="1">
      <c r="B91" s="260">
        <v>1</v>
      </c>
      <c r="C91" s="263" t="s">
        <v>600</v>
      </c>
      <c r="D91" s="84"/>
      <c r="E91" s="260" t="s">
        <v>361</v>
      </c>
      <c r="F91" s="32" t="s">
        <v>118</v>
      </c>
      <c r="G91" s="28"/>
      <c r="H91" s="324">
        <v>1029.92</v>
      </c>
      <c r="I91" s="32" t="s">
        <v>509</v>
      </c>
      <c r="J91" s="32" t="s">
        <v>0</v>
      </c>
      <c r="K91" s="32">
        <v>514.46</v>
      </c>
      <c r="L91" s="425">
        <v>0</v>
      </c>
      <c r="M91" s="30">
        <v>0</v>
      </c>
      <c r="N91" s="30">
        <v>0</v>
      </c>
      <c r="O91" s="54">
        <f>SUM(L91:N91)</f>
        <v>0</v>
      </c>
    </row>
    <row r="92" spans="1:16" ht="22.5" customHeight="1">
      <c r="A92" s="2"/>
      <c r="B92" s="261"/>
      <c r="C92" s="264"/>
      <c r="D92" s="84"/>
      <c r="E92" s="261"/>
      <c r="F92" s="32" t="s">
        <v>119</v>
      </c>
      <c r="G92" s="28"/>
      <c r="H92" s="335"/>
      <c r="I92" s="32" t="s">
        <v>513</v>
      </c>
      <c r="J92" s="32" t="s">
        <v>7</v>
      </c>
      <c r="K92" s="32">
        <v>457.1</v>
      </c>
      <c r="L92" s="425">
        <v>0</v>
      </c>
      <c r="M92" s="30">
        <v>-1.9215612542139343E-4</v>
      </c>
      <c r="N92" s="30">
        <v>1.9215612542139343E-4</v>
      </c>
      <c r="O92" s="54">
        <f>SUM(L92:N92)</f>
        <v>0</v>
      </c>
      <c r="P92" s="231"/>
    </row>
    <row r="93" spans="1:16" ht="22.5" customHeight="1">
      <c r="B93" s="262"/>
      <c r="C93" s="265"/>
      <c r="D93" s="84"/>
      <c r="E93" s="262"/>
      <c r="F93" s="32" t="s">
        <v>120</v>
      </c>
      <c r="G93" s="28"/>
      <c r="H93" s="325"/>
      <c r="I93" s="32" t="s">
        <v>514</v>
      </c>
      <c r="J93" s="32" t="s">
        <v>127</v>
      </c>
      <c r="K93" s="32">
        <v>57.36</v>
      </c>
      <c r="L93" s="425">
        <v>0</v>
      </c>
      <c r="M93" s="30">
        <v>0</v>
      </c>
      <c r="N93" s="30">
        <v>0</v>
      </c>
      <c r="O93" s="54">
        <f>SUM(L93:N93)</f>
        <v>0</v>
      </c>
    </row>
    <row r="94" spans="1:16" s="1" customFormat="1" ht="12" thickBot="1">
      <c r="C94" s="4"/>
      <c r="H94" s="3"/>
      <c r="I94" s="3"/>
      <c r="J94" s="3"/>
      <c r="K94" s="3"/>
      <c r="L94" s="5"/>
      <c r="M94" s="5"/>
      <c r="N94" s="5"/>
      <c r="O94" s="5"/>
      <c r="P94" s="230"/>
    </row>
    <row r="95" spans="1:16" s="2" customFormat="1" ht="22.5" customHeight="1" thickBot="1">
      <c r="A95" s="1"/>
      <c r="C95" s="81"/>
      <c r="D95" s="81"/>
      <c r="E95" s="310" t="s">
        <v>361</v>
      </c>
      <c r="F95" s="311"/>
      <c r="G95" s="69" t="s">
        <v>641</v>
      </c>
      <c r="H95" s="316" t="s">
        <v>4</v>
      </c>
      <c r="I95" s="317"/>
      <c r="J95" s="318"/>
      <c r="K95" s="69" t="s">
        <v>641</v>
      </c>
      <c r="L95" s="90">
        <f>SUM(L91:L94)</f>
        <v>0</v>
      </c>
      <c r="M95" s="90">
        <f>SUM(M91:M94)</f>
        <v>-1.9215612542139343E-4</v>
      </c>
      <c r="N95" s="90">
        <f>SUM(N91:N94)</f>
        <v>1.9215612542139343E-4</v>
      </c>
      <c r="O95" s="90">
        <f>SUM(O91:O94)</f>
        <v>0</v>
      </c>
      <c r="P95" s="245"/>
    </row>
    <row r="96" spans="1:16" s="1" customFormat="1">
      <c r="A96" s="2"/>
      <c r="C96" s="4"/>
      <c r="H96" s="3"/>
      <c r="I96" s="3"/>
      <c r="J96" s="3"/>
      <c r="K96" s="3"/>
      <c r="L96" s="79"/>
      <c r="M96" s="88">
        <f>SUM(M95:N95)</f>
        <v>0</v>
      </c>
      <c r="N96" s="79"/>
      <c r="O96" s="79"/>
      <c r="P96" s="231"/>
    </row>
    <row r="97" spans="1:16" s="1" customFormat="1">
      <c r="A97" s="2"/>
      <c r="C97" s="4"/>
      <c r="H97" s="3"/>
      <c r="I97" s="3"/>
      <c r="J97" s="3"/>
      <c r="K97" s="3"/>
      <c r="L97" s="259"/>
      <c r="M97" s="259"/>
      <c r="N97" s="259"/>
      <c r="O97" s="79"/>
      <c r="P97" s="231"/>
    </row>
    <row r="98" spans="1:16" s="1" customFormat="1">
      <c r="A98" s="2"/>
      <c r="C98" s="4"/>
      <c r="H98" s="3"/>
      <c r="I98" s="3"/>
      <c r="J98" s="3"/>
      <c r="K98" s="3"/>
      <c r="L98" s="79"/>
      <c r="M98" s="88"/>
      <c r="N98" s="79"/>
      <c r="O98" s="79"/>
      <c r="P98" s="231"/>
    </row>
    <row r="99" spans="1:16" s="1" customFormat="1" ht="12" thickBot="1">
      <c r="C99" s="4"/>
      <c r="H99" s="3"/>
      <c r="I99" s="3"/>
      <c r="J99" s="3"/>
      <c r="K99" s="3"/>
      <c r="L99" s="79"/>
      <c r="M99" s="79"/>
      <c r="N99" s="79"/>
      <c r="O99" s="79"/>
      <c r="P99" s="230"/>
    </row>
    <row r="100" spans="1:16" ht="31.5" customHeight="1" thickBot="1">
      <c r="B100" s="168" t="s">
        <v>293</v>
      </c>
      <c r="C100" s="169" t="s">
        <v>294</v>
      </c>
      <c r="D100" s="168" t="s">
        <v>704</v>
      </c>
      <c r="E100" s="169" t="s">
        <v>295</v>
      </c>
      <c r="F100" s="168" t="s">
        <v>296</v>
      </c>
      <c r="G100" s="194" t="s">
        <v>713</v>
      </c>
      <c r="H100" s="170" t="s">
        <v>406</v>
      </c>
      <c r="I100" s="170" t="s">
        <v>298</v>
      </c>
      <c r="J100" s="170" t="s">
        <v>299</v>
      </c>
      <c r="K100" s="170" t="s">
        <v>300</v>
      </c>
      <c r="L100" s="171" t="s">
        <v>301</v>
      </c>
      <c r="M100" s="171" t="s">
        <v>3</v>
      </c>
      <c r="N100" s="171" t="s">
        <v>407</v>
      </c>
      <c r="O100" s="171" t="s">
        <v>408</v>
      </c>
    </row>
    <row r="101" spans="1:16" s="2" customFormat="1" ht="15.75" customHeight="1">
      <c r="A101" s="1"/>
      <c r="B101" s="296" t="s">
        <v>530</v>
      </c>
      <c r="C101" s="297"/>
      <c r="D101" s="297"/>
      <c r="E101" s="297"/>
      <c r="F101" s="297"/>
      <c r="G101" s="298"/>
      <c r="H101" s="50" t="s">
        <v>303</v>
      </c>
      <c r="I101" s="273" t="s">
        <v>530</v>
      </c>
      <c r="J101" s="274"/>
      <c r="K101" s="51" t="s">
        <v>303</v>
      </c>
      <c r="L101" s="227"/>
      <c r="M101" s="228"/>
      <c r="N101" s="228"/>
      <c r="O101" s="229" t="s">
        <v>492</v>
      </c>
      <c r="P101" s="230"/>
    </row>
    <row r="102" spans="1:16" ht="27" customHeight="1">
      <c r="B102" s="28">
        <v>1</v>
      </c>
      <c r="C102" s="35" t="s">
        <v>601</v>
      </c>
      <c r="D102" s="83"/>
      <c r="E102" s="28" t="s">
        <v>391</v>
      </c>
      <c r="F102" s="28" t="s">
        <v>87</v>
      </c>
      <c r="G102" s="28"/>
      <c r="H102" s="36">
        <v>2120</v>
      </c>
      <c r="I102" s="34" t="s">
        <v>482</v>
      </c>
      <c r="J102" s="34" t="s">
        <v>0</v>
      </c>
      <c r="K102" s="36">
        <v>2120</v>
      </c>
      <c r="L102" s="30">
        <v>93512</v>
      </c>
      <c r="M102" s="30">
        <v>46880.475890410955</v>
      </c>
      <c r="N102" s="30">
        <v>56599.524109589045</v>
      </c>
      <c r="O102" s="54">
        <f t="shared" ref="O102:O107" si="6">SUM(L102:N102)</f>
        <v>196992</v>
      </c>
    </row>
    <row r="103" spans="1:16" ht="27" customHeight="1">
      <c r="B103" s="28">
        <v>2</v>
      </c>
      <c r="C103" s="35" t="s">
        <v>604</v>
      </c>
      <c r="D103" s="83"/>
      <c r="E103" s="28" t="s">
        <v>391</v>
      </c>
      <c r="F103" s="28" t="s">
        <v>92</v>
      </c>
      <c r="G103" s="28"/>
      <c r="H103" s="36">
        <v>2110</v>
      </c>
      <c r="I103" s="34" t="s">
        <v>316</v>
      </c>
      <c r="J103" s="34" t="s">
        <v>0</v>
      </c>
      <c r="K103" s="36">
        <v>2110</v>
      </c>
      <c r="L103" s="30">
        <v>75835622</v>
      </c>
      <c r="M103" s="30">
        <v>26504613.653972603</v>
      </c>
      <c r="N103" s="30">
        <v>23188325.346027397</v>
      </c>
      <c r="O103" s="54">
        <f>SUM(L103:N103)</f>
        <v>125528561</v>
      </c>
    </row>
    <row r="104" spans="1:16" ht="27" customHeight="1">
      <c r="B104" s="28">
        <v>3</v>
      </c>
      <c r="C104" s="35" t="s">
        <v>606</v>
      </c>
      <c r="D104" s="83"/>
      <c r="E104" s="28" t="s">
        <v>391</v>
      </c>
      <c r="F104" s="28" t="s">
        <v>95</v>
      </c>
      <c r="G104" s="28"/>
      <c r="H104" s="36">
        <v>3893</v>
      </c>
      <c r="I104" s="34" t="s">
        <v>472</v>
      </c>
      <c r="J104" s="34" t="s">
        <v>0</v>
      </c>
      <c r="K104" s="36">
        <v>3615</v>
      </c>
      <c r="L104" s="30">
        <v>361455800.00000012</v>
      </c>
      <c r="M104" s="30">
        <v>337773503.68787515</v>
      </c>
      <c r="N104" s="30">
        <v>300477308.24034405</v>
      </c>
      <c r="O104" s="54">
        <f>SUM(L104:N104)</f>
        <v>999706611.92821932</v>
      </c>
    </row>
    <row r="105" spans="1:16" ht="27" customHeight="1">
      <c r="B105" s="28">
        <v>4</v>
      </c>
      <c r="C105" s="35" t="s">
        <v>602</v>
      </c>
      <c r="D105" s="83"/>
      <c r="E105" s="28" t="s">
        <v>391</v>
      </c>
      <c r="F105" s="28" t="s">
        <v>96</v>
      </c>
      <c r="G105" s="28"/>
      <c r="H105" s="36">
        <v>2424.84</v>
      </c>
      <c r="I105" s="34" t="s">
        <v>473</v>
      </c>
      <c r="J105" s="34" t="s">
        <v>0</v>
      </c>
      <c r="K105" s="36">
        <v>2365.84</v>
      </c>
      <c r="L105" s="30">
        <v>189922154</v>
      </c>
      <c r="M105" s="30">
        <v>107885774.02235615</v>
      </c>
      <c r="N105" s="30">
        <v>99536961.977643847</v>
      </c>
      <c r="O105" s="54">
        <f t="shared" si="6"/>
        <v>397344890</v>
      </c>
    </row>
    <row r="106" spans="1:16" ht="25.5" customHeight="1">
      <c r="B106" s="28">
        <v>5</v>
      </c>
      <c r="C106" s="35" t="s">
        <v>605</v>
      </c>
      <c r="D106" s="83"/>
      <c r="E106" s="28" t="s">
        <v>391</v>
      </c>
      <c r="F106" s="28" t="s">
        <v>99</v>
      </c>
      <c r="G106" s="28"/>
      <c r="H106" s="36">
        <v>955</v>
      </c>
      <c r="I106" s="34" t="s">
        <v>483</v>
      </c>
      <c r="J106" s="34" t="s">
        <v>0</v>
      </c>
      <c r="K106" s="36">
        <v>802</v>
      </c>
      <c r="L106" s="30">
        <v>57293359.637391746</v>
      </c>
      <c r="M106" s="30">
        <v>0</v>
      </c>
      <c r="N106" s="30">
        <v>0</v>
      </c>
      <c r="O106" s="54">
        <f>SUM(L106:N106)</f>
        <v>57293359.637391746</v>
      </c>
    </row>
    <row r="107" spans="1:16" ht="25.5" customHeight="1">
      <c r="A107" s="2"/>
      <c r="B107" s="28">
        <v>6</v>
      </c>
      <c r="C107" s="35" t="s">
        <v>603</v>
      </c>
      <c r="D107" s="83"/>
      <c r="E107" s="28" t="s">
        <v>391</v>
      </c>
      <c r="F107" s="28" t="s">
        <v>100</v>
      </c>
      <c r="G107" s="28"/>
      <c r="H107" s="36">
        <v>3997</v>
      </c>
      <c r="I107" s="34" t="s">
        <v>484</v>
      </c>
      <c r="J107" s="34" t="s">
        <v>0</v>
      </c>
      <c r="K107" s="36">
        <v>3847.48</v>
      </c>
      <c r="L107" s="30">
        <v>384747685.59999979</v>
      </c>
      <c r="M107" s="30">
        <v>305416829.89351785</v>
      </c>
      <c r="N107" s="30">
        <v>224084756.94873977</v>
      </c>
      <c r="O107" s="54">
        <f t="shared" si="6"/>
        <v>914249272.4422574</v>
      </c>
      <c r="P107" s="231"/>
    </row>
    <row r="108" spans="1:16" s="1" customFormat="1" ht="12" thickBot="1">
      <c r="C108" s="4"/>
      <c r="H108" s="3"/>
      <c r="I108" s="3"/>
      <c r="J108" s="3"/>
      <c r="K108" s="3"/>
      <c r="L108" s="5"/>
      <c r="M108" s="5"/>
      <c r="N108" s="5"/>
      <c r="O108" s="5"/>
      <c r="P108" s="230"/>
    </row>
    <row r="109" spans="1:16" s="2" customFormat="1" ht="22.5" customHeight="1" thickBot="1">
      <c r="A109" s="1"/>
      <c r="C109" s="81"/>
      <c r="D109" s="81"/>
      <c r="E109" s="310" t="s">
        <v>391</v>
      </c>
      <c r="F109" s="311"/>
      <c r="G109" s="69" t="s">
        <v>641</v>
      </c>
      <c r="H109" s="316" t="s">
        <v>4</v>
      </c>
      <c r="I109" s="317"/>
      <c r="J109" s="318"/>
      <c r="K109" s="69" t="s">
        <v>641</v>
      </c>
      <c r="L109" s="90">
        <f>SUM(L102:L108)</f>
        <v>1069348133.2373916</v>
      </c>
      <c r="M109" s="90">
        <f>SUM(M102:M108)</f>
        <v>777627601.73361218</v>
      </c>
      <c r="N109" s="90">
        <f>SUM(N102:N108)</f>
        <v>647343952.03686464</v>
      </c>
      <c r="O109" s="90">
        <f>SUM(O102:O108)</f>
        <v>2494319687.0078688</v>
      </c>
      <c r="P109" s="245"/>
    </row>
    <row r="110" spans="1:16" s="1" customFormat="1">
      <c r="C110" s="4"/>
      <c r="H110" s="3"/>
      <c r="I110" s="3"/>
      <c r="J110" s="3"/>
      <c r="K110" s="3"/>
      <c r="L110" s="79"/>
      <c r="M110" s="88">
        <f>SUM(M109:N109)</f>
        <v>1424971553.7704768</v>
      </c>
      <c r="N110" s="79"/>
      <c r="O110" s="79"/>
      <c r="P110" s="230"/>
    </row>
    <row r="111" spans="1:16" s="1" customFormat="1">
      <c r="C111" s="4"/>
      <c r="H111" s="3"/>
      <c r="I111" s="3"/>
      <c r="J111" s="3"/>
      <c r="K111" s="3"/>
      <c r="L111" s="259"/>
      <c r="M111" s="259"/>
      <c r="N111" s="259"/>
      <c r="O111" s="79"/>
      <c r="P111" s="230"/>
    </row>
    <row r="112" spans="1:16" s="1" customFormat="1">
      <c r="C112" s="4"/>
      <c r="H112" s="3"/>
      <c r="I112" s="3"/>
      <c r="J112" s="3"/>
      <c r="K112" s="3"/>
      <c r="L112" s="79"/>
      <c r="M112" s="79"/>
      <c r="N112" s="79"/>
      <c r="O112" s="79"/>
      <c r="P112" s="230"/>
    </row>
    <row r="113" spans="1:16" s="1" customFormat="1" ht="12" thickBot="1">
      <c r="A113" s="2"/>
      <c r="C113" s="4"/>
      <c r="H113" s="3"/>
      <c r="I113" s="3"/>
      <c r="J113" s="3"/>
      <c r="K113" s="3"/>
      <c r="L113" s="79"/>
      <c r="M113" s="79"/>
      <c r="N113" s="79"/>
      <c r="O113" s="79"/>
      <c r="P113" s="231"/>
    </row>
    <row r="114" spans="1:16" ht="31.5" customHeight="1" thickBot="1">
      <c r="B114" s="168" t="s">
        <v>293</v>
      </c>
      <c r="C114" s="169" t="s">
        <v>294</v>
      </c>
      <c r="D114" s="168" t="s">
        <v>704</v>
      </c>
      <c r="E114" s="169" t="s">
        <v>295</v>
      </c>
      <c r="F114" s="168" t="s">
        <v>296</v>
      </c>
      <c r="G114" s="194" t="s">
        <v>713</v>
      </c>
      <c r="H114" s="170" t="s">
        <v>406</v>
      </c>
      <c r="I114" s="170" t="s">
        <v>298</v>
      </c>
      <c r="J114" s="170" t="s">
        <v>299</v>
      </c>
      <c r="K114" s="170" t="s">
        <v>300</v>
      </c>
      <c r="L114" s="171" t="s">
        <v>301</v>
      </c>
      <c r="M114" s="171" t="s">
        <v>3</v>
      </c>
      <c r="N114" s="171" t="s">
        <v>407</v>
      </c>
      <c r="O114" s="171" t="s">
        <v>408</v>
      </c>
    </row>
    <row r="115" spans="1:16" s="2" customFormat="1" ht="15.75" customHeight="1">
      <c r="A115" s="1"/>
      <c r="B115" s="296" t="s">
        <v>530</v>
      </c>
      <c r="C115" s="297"/>
      <c r="D115" s="297"/>
      <c r="E115" s="297"/>
      <c r="F115" s="297"/>
      <c r="G115" s="298"/>
      <c r="H115" s="50" t="s">
        <v>303</v>
      </c>
      <c r="I115" s="273" t="s">
        <v>530</v>
      </c>
      <c r="J115" s="274"/>
      <c r="K115" s="51" t="s">
        <v>303</v>
      </c>
      <c r="L115" s="227"/>
      <c r="M115" s="228"/>
      <c r="N115" s="228"/>
      <c r="O115" s="229" t="s">
        <v>492</v>
      </c>
      <c r="P115" s="230"/>
    </row>
    <row r="116" spans="1:16" ht="22.5" customHeight="1">
      <c r="A116" s="2"/>
      <c r="B116" s="307">
        <v>1</v>
      </c>
      <c r="C116" s="338" t="s">
        <v>790</v>
      </c>
      <c r="D116" s="189"/>
      <c r="E116" s="307" t="s">
        <v>351</v>
      </c>
      <c r="F116" s="255" t="s">
        <v>34</v>
      </c>
      <c r="G116" s="28"/>
      <c r="H116" s="334">
        <v>2758</v>
      </c>
      <c r="I116" s="34" t="s">
        <v>456</v>
      </c>
      <c r="J116" s="34" t="s">
        <v>0</v>
      </c>
      <c r="K116" s="36">
        <v>1379</v>
      </c>
      <c r="L116" s="30">
        <v>23228369.849315062</v>
      </c>
      <c r="M116" s="30">
        <v>2614991.1278198534</v>
      </c>
      <c r="N116" s="30">
        <v>2614991.8721801466</v>
      </c>
      <c r="O116" s="54">
        <f>SUM(L116:N116)</f>
        <v>28458352.849315062</v>
      </c>
      <c r="P116" s="231"/>
    </row>
    <row r="117" spans="1:16" ht="22.5" customHeight="1">
      <c r="A117" s="2"/>
      <c r="B117" s="308"/>
      <c r="C117" s="339"/>
      <c r="D117" s="190"/>
      <c r="E117" s="308"/>
      <c r="F117" s="28" t="s">
        <v>88</v>
      </c>
      <c r="G117" s="28"/>
      <c r="H117" s="323"/>
      <c r="I117" s="34" t="s">
        <v>457</v>
      </c>
      <c r="J117" s="34" t="s">
        <v>7</v>
      </c>
      <c r="K117" s="36">
        <v>788.7</v>
      </c>
      <c r="L117" s="30">
        <v>54409063</v>
      </c>
      <c r="M117" s="30">
        <v>6131399.5769863008</v>
      </c>
      <c r="N117" s="30">
        <v>6131399.4230136992</v>
      </c>
      <c r="O117" s="54">
        <f>SUM(L117:N117)</f>
        <v>66671862</v>
      </c>
      <c r="P117" s="231"/>
    </row>
    <row r="118" spans="1:16" ht="22.5" customHeight="1">
      <c r="B118" s="309">
        <v>2</v>
      </c>
      <c r="C118" s="337" t="s">
        <v>791</v>
      </c>
      <c r="D118" s="83">
        <v>3701</v>
      </c>
      <c r="E118" s="309" t="s">
        <v>351</v>
      </c>
      <c r="F118" s="28" t="s">
        <v>93</v>
      </c>
      <c r="G118" s="28"/>
      <c r="H118" s="336">
        <v>2172.4</v>
      </c>
      <c r="I118" s="34" t="s">
        <v>459</v>
      </c>
      <c r="J118" s="34" t="s">
        <v>0</v>
      </c>
      <c r="K118" s="36">
        <v>933.57</v>
      </c>
      <c r="L118" s="30">
        <v>64846305.696109571</v>
      </c>
      <c r="M118" s="30">
        <v>7322260.496876712</v>
      </c>
      <c r="N118" s="30">
        <v>6992190.503123288</v>
      </c>
      <c r="O118" s="54">
        <f t="shared" ref="O118:O125" si="7">SUM(L118:N118)</f>
        <v>79160756.696109563</v>
      </c>
    </row>
    <row r="119" spans="1:16" ht="22.5" customHeight="1">
      <c r="B119" s="309"/>
      <c r="C119" s="337"/>
      <c r="D119" s="83">
        <v>3702</v>
      </c>
      <c r="E119" s="309"/>
      <c r="F119" s="28" t="s">
        <v>94</v>
      </c>
      <c r="G119" s="28"/>
      <c r="H119" s="336"/>
      <c r="I119" s="34" t="s">
        <v>385</v>
      </c>
      <c r="J119" s="34" t="s">
        <v>7</v>
      </c>
      <c r="K119" s="36">
        <v>1077.19</v>
      </c>
      <c r="L119" s="30">
        <v>85256192.45315066</v>
      </c>
      <c r="M119" s="30">
        <v>9578793.5961474143</v>
      </c>
      <c r="N119" s="30">
        <v>9578793.4038525857</v>
      </c>
      <c r="O119" s="54">
        <f t="shared" si="7"/>
        <v>104413779.45315066</v>
      </c>
    </row>
    <row r="120" spans="1:16" ht="22.5" customHeight="1">
      <c r="B120" s="307">
        <v>3</v>
      </c>
      <c r="C120" s="303" t="s">
        <v>608</v>
      </c>
      <c r="D120" s="189"/>
      <c r="E120" s="307" t="s">
        <v>351</v>
      </c>
      <c r="F120" s="28" t="s">
        <v>101</v>
      </c>
      <c r="G120" s="28"/>
      <c r="H120" s="334">
        <v>3273</v>
      </c>
      <c r="I120" s="34" t="s">
        <v>379</v>
      </c>
      <c r="J120" s="34" t="s">
        <v>0</v>
      </c>
      <c r="K120" s="36">
        <v>1598</v>
      </c>
      <c r="L120" s="30">
        <v>127821315.00000001</v>
      </c>
      <c r="M120" s="30">
        <v>70266856.605775908</v>
      </c>
      <c r="N120" s="30">
        <v>61277770.588941902</v>
      </c>
      <c r="O120" s="54">
        <f>SUM(L120:N120)</f>
        <v>259365942.19471782</v>
      </c>
    </row>
    <row r="121" spans="1:16" ht="22.5" customHeight="1">
      <c r="B121" s="308"/>
      <c r="C121" s="306"/>
      <c r="D121" s="190"/>
      <c r="E121" s="308"/>
      <c r="F121" s="28" t="s">
        <v>102</v>
      </c>
      <c r="G121" s="28"/>
      <c r="H121" s="323"/>
      <c r="I121" s="34" t="s">
        <v>324</v>
      </c>
      <c r="J121" s="34" t="s">
        <v>7</v>
      </c>
      <c r="K121" s="36">
        <v>1584</v>
      </c>
      <c r="L121" s="30">
        <v>158468973.29999995</v>
      </c>
      <c r="M121" s="30">
        <v>213395119.09639704</v>
      </c>
      <c r="N121" s="30">
        <v>13621251.912746783</v>
      </c>
      <c r="O121" s="54">
        <f>SUM(L121:N121)</f>
        <v>385485344.30914378</v>
      </c>
    </row>
    <row r="122" spans="1:16" ht="22.5" customHeight="1">
      <c r="B122" s="309">
        <v>4</v>
      </c>
      <c r="C122" s="275" t="s">
        <v>607</v>
      </c>
      <c r="D122" s="83"/>
      <c r="E122" s="309" t="s">
        <v>351</v>
      </c>
      <c r="F122" s="28" t="s">
        <v>451</v>
      </c>
      <c r="G122" s="28"/>
      <c r="H122" s="336">
        <v>3700.68</v>
      </c>
      <c r="I122" s="34" t="s">
        <v>461</v>
      </c>
      <c r="J122" s="34" t="s">
        <v>0</v>
      </c>
      <c r="K122" s="36">
        <v>1765.961</v>
      </c>
      <c r="L122" s="30">
        <v>0</v>
      </c>
      <c r="M122" s="30">
        <v>-1.2145618257457264E-4</v>
      </c>
      <c r="N122" s="30">
        <v>1.2145618257457264E-4</v>
      </c>
      <c r="O122" s="54">
        <f t="shared" si="7"/>
        <v>0</v>
      </c>
    </row>
    <row r="123" spans="1:16" ht="22.5" customHeight="1">
      <c r="A123" s="2"/>
      <c r="B123" s="309"/>
      <c r="C123" s="275"/>
      <c r="D123" s="83"/>
      <c r="E123" s="309"/>
      <c r="F123" s="28" t="s">
        <v>452</v>
      </c>
      <c r="G123" s="28"/>
      <c r="H123" s="336"/>
      <c r="I123" s="34" t="s">
        <v>69</v>
      </c>
      <c r="J123" s="34" t="s">
        <v>7</v>
      </c>
      <c r="K123" s="36">
        <v>590.5</v>
      </c>
      <c r="L123" s="30">
        <v>0</v>
      </c>
      <c r="M123" s="30">
        <v>0</v>
      </c>
      <c r="N123" s="30">
        <v>0</v>
      </c>
      <c r="O123" s="54">
        <f t="shared" si="7"/>
        <v>0</v>
      </c>
      <c r="P123" s="231"/>
    </row>
    <row r="124" spans="1:16" ht="22.5" customHeight="1">
      <c r="B124" s="309"/>
      <c r="C124" s="275"/>
      <c r="D124" s="83"/>
      <c r="E124" s="309"/>
      <c r="F124" s="28" t="s">
        <v>453</v>
      </c>
      <c r="G124" s="28"/>
      <c r="H124" s="336"/>
      <c r="I124" s="34" t="s">
        <v>36</v>
      </c>
      <c r="J124" s="34" t="s">
        <v>127</v>
      </c>
      <c r="K124" s="36">
        <v>1300</v>
      </c>
      <c r="L124" s="30">
        <v>0</v>
      </c>
      <c r="M124" s="30">
        <v>0</v>
      </c>
      <c r="N124" s="30">
        <v>0</v>
      </c>
      <c r="O124" s="54">
        <f t="shared" si="7"/>
        <v>0</v>
      </c>
    </row>
    <row r="125" spans="1:16" ht="22.5" customHeight="1">
      <c r="B125" s="309"/>
      <c r="C125" s="275"/>
      <c r="D125" s="83"/>
      <c r="E125" s="309"/>
      <c r="F125" s="28" t="s">
        <v>454</v>
      </c>
      <c r="G125" s="28"/>
      <c r="H125" s="336"/>
      <c r="I125" s="34" t="s">
        <v>462</v>
      </c>
      <c r="J125" s="34" t="s">
        <v>128</v>
      </c>
      <c r="K125" s="36">
        <v>44.22</v>
      </c>
      <c r="L125" s="425">
        <v>0</v>
      </c>
      <c r="M125" s="30">
        <v>-1.0151878400922638E-2</v>
      </c>
      <c r="N125" s="30">
        <v>1.0151878400922638E-2</v>
      </c>
      <c r="O125" s="54">
        <f t="shared" si="7"/>
        <v>0</v>
      </c>
    </row>
    <row r="126" spans="1:16" ht="26.25" customHeight="1">
      <c r="B126" s="56">
        <v>5</v>
      </c>
      <c r="C126" s="220" t="s">
        <v>609</v>
      </c>
      <c r="D126" s="83"/>
      <c r="E126" s="28" t="s">
        <v>351</v>
      </c>
      <c r="F126" s="28" t="s">
        <v>110</v>
      </c>
      <c r="G126" s="28"/>
      <c r="H126" s="29">
        <v>5422.24</v>
      </c>
      <c r="I126" s="31" t="s">
        <v>501</v>
      </c>
      <c r="J126" s="28" t="s">
        <v>0</v>
      </c>
      <c r="K126" s="36">
        <v>5422.24</v>
      </c>
      <c r="L126" s="30">
        <v>0</v>
      </c>
      <c r="M126" s="30">
        <v>0</v>
      </c>
      <c r="N126" s="30">
        <v>0</v>
      </c>
      <c r="O126" s="54">
        <f>SUM(L126:N126)</f>
        <v>0</v>
      </c>
    </row>
    <row r="127" spans="1:16" ht="26.25" customHeight="1">
      <c r="B127" s="314">
        <v>6</v>
      </c>
      <c r="C127" s="275" t="s">
        <v>735</v>
      </c>
      <c r="D127" s="237"/>
      <c r="E127" s="28" t="s">
        <v>351</v>
      </c>
      <c r="F127" s="28" t="s">
        <v>720</v>
      </c>
      <c r="G127" s="28"/>
      <c r="H127" s="320">
        <v>3631.37</v>
      </c>
      <c r="I127" s="31" t="s">
        <v>777</v>
      </c>
      <c r="J127" s="28" t="s">
        <v>0</v>
      </c>
      <c r="K127" s="36">
        <v>540</v>
      </c>
      <c r="L127" s="30">
        <v>0</v>
      </c>
      <c r="M127" s="30">
        <v>0</v>
      </c>
      <c r="N127" s="30">
        <v>0</v>
      </c>
      <c r="O127" s="54">
        <f>SUM(L127:N127)</f>
        <v>0</v>
      </c>
    </row>
    <row r="128" spans="1:16" ht="26.25" customHeight="1">
      <c r="B128" s="315"/>
      <c r="C128" s="275"/>
      <c r="D128" s="237"/>
      <c r="E128" s="28" t="s">
        <v>351</v>
      </c>
      <c r="F128" s="28" t="s">
        <v>773</v>
      </c>
      <c r="G128" s="28"/>
      <c r="H128" s="321"/>
      <c r="I128" s="31" t="s">
        <v>778</v>
      </c>
      <c r="J128" s="28" t="s">
        <v>7</v>
      </c>
      <c r="K128" s="36">
        <v>3091.37</v>
      </c>
      <c r="L128" s="30">
        <v>0</v>
      </c>
      <c r="M128" s="30">
        <v>0</v>
      </c>
      <c r="N128" s="30">
        <v>0</v>
      </c>
      <c r="O128" s="54">
        <f>SUM(L128:N128)</f>
        <v>0</v>
      </c>
    </row>
    <row r="129" spans="1:16" s="1" customFormat="1" ht="12" thickBot="1">
      <c r="C129" s="4"/>
      <c r="H129" s="3"/>
      <c r="I129" s="3"/>
      <c r="J129" s="3"/>
      <c r="K129" s="3"/>
      <c r="L129" s="5"/>
      <c r="M129" s="5"/>
      <c r="N129" s="5"/>
      <c r="O129" s="5"/>
      <c r="P129" s="230"/>
    </row>
    <row r="130" spans="1:16" s="2" customFormat="1" ht="22.5" customHeight="1" thickBot="1">
      <c r="A130" s="1"/>
      <c r="C130" s="81"/>
      <c r="D130" s="81"/>
      <c r="E130" s="310" t="s">
        <v>351</v>
      </c>
      <c r="F130" s="311"/>
      <c r="G130" s="69" t="s">
        <v>641</v>
      </c>
      <c r="H130" s="316" t="s">
        <v>4</v>
      </c>
      <c r="I130" s="317"/>
      <c r="J130" s="318"/>
      <c r="K130" s="69" t="s">
        <v>641</v>
      </c>
      <c r="L130" s="90">
        <f>SUM(L116:L129)</f>
        <v>514030219.29857528</v>
      </c>
      <c r="M130" s="90">
        <f>SUM(M116:M129)</f>
        <v>309309420.48972988</v>
      </c>
      <c r="N130" s="90">
        <f>SUM(N116:N129)</f>
        <v>100216397.71413174</v>
      </c>
      <c r="O130" s="90">
        <f>SUM(O116:O129)</f>
        <v>923556037.50243688</v>
      </c>
      <c r="P130" s="245"/>
    </row>
    <row r="131" spans="1:16" s="1" customFormat="1">
      <c r="C131" s="4"/>
      <c r="H131" s="3"/>
      <c r="I131" s="3"/>
      <c r="J131" s="3"/>
      <c r="K131" s="3"/>
      <c r="L131" s="79"/>
      <c r="M131" s="88">
        <f>SUM(M130:N130)</f>
        <v>409525818.20386159</v>
      </c>
      <c r="N131" s="79"/>
      <c r="O131" s="79"/>
      <c r="P131" s="230"/>
    </row>
    <row r="132" spans="1:16" s="1" customFormat="1">
      <c r="C132" s="4"/>
      <c r="H132" s="3"/>
      <c r="I132" s="3"/>
      <c r="J132" s="3"/>
      <c r="K132" s="3"/>
      <c r="L132" s="259"/>
      <c r="M132" s="259"/>
      <c r="N132" s="259"/>
      <c r="O132" s="79"/>
      <c r="P132" s="230"/>
    </row>
    <row r="133" spans="1:16" s="1" customFormat="1">
      <c r="C133" s="4"/>
      <c r="H133" s="3"/>
      <c r="I133" s="3"/>
      <c r="J133" s="3"/>
      <c r="K133" s="3"/>
      <c r="L133" s="79"/>
      <c r="M133" s="79"/>
      <c r="N133" s="79"/>
      <c r="O133" s="79"/>
      <c r="P133" s="230"/>
    </row>
    <row r="134" spans="1:16" s="1" customFormat="1" ht="12" thickBot="1">
      <c r="C134" s="4"/>
      <c r="H134" s="3"/>
      <c r="I134" s="3"/>
      <c r="J134" s="3"/>
      <c r="K134" s="3"/>
      <c r="L134" s="79"/>
      <c r="M134" s="79"/>
      <c r="N134" s="79"/>
      <c r="O134" s="79"/>
      <c r="P134" s="230"/>
    </row>
    <row r="135" spans="1:16" ht="31.5" customHeight="1" thickBot="1">
      <c r="B135" s="168" t="s">
        <v>293</v>
      </c>
      <c r="C135" s="169" t="s">
        <v>294</v>
      </c>
      <c r="D135" s="168" t="s">
        <v>704</v>
      </c>
      <c r="E135" s="169" t="s">
        <v>295</v>
      </c>
      <c r="F135" s="168" t="s">
        <v>296</v>
      </c>
      <c r="G135" s="194" t="s">
        <v>713</v>
      </c>
      <c r="H135" s="170" t="s">
        <v>406</v>
      </c>
      <c r="I135" s="170" t="s">
        <v>298</v>
      </c>
      <c r="J135" s="170" t="s">
        <v>299</v>
      </c>
      <c r="K135" s="170" t="s">
        <v>300</v>
      </c>
      <c r="L135" s="171" t="s">
        <v>301</v>
      </c>
      <c r="M135" s="171" t="s">
        <v>3</v>
      </c>
      <c r="N135" s="171" t="s">
        <v>407</v>
      </c>
      <c r="O135" s="171" t="s">
        <v>408</v>
      </c>
    </row>
    <row r="136" spans="1:16" s="2" customFormat="1" ht="15.75" customHeight="1">
      <c r="A136" s="1"/>
      <c r="B136" s="296" t="s">
        <v>530</v>
      </c>
      <c r="C136" s="297"/>
      <c r="D136" s="297"/>
      <c r="E136" s="297"/>
      <c r="F136" s="297"/>
      <c r="G136" s="298"/>
      <c r="H136" s="50" t="s">
        <v>303</v>
      </c>
      <c r="I136" s="273" t="s">
        <v>530</v>
      </c>
      <c r="J136" s="274"/>
      <c r="K136" s="51" t="s">
        <v>303</v>
      </c>
      <c r="L136" s="227"/>
      <c r="M136" s="228"/>
      <c r="N136" s="228"/>
      <c r="O136" s="229" t="s">
        <v>492</v>
      </c>
      <c r="P136" s="230"/>
    </row>
    <row r="137" spans="1:16" ht="22.5" customHeight="1">
      <c r="B137" s="309">
        <v>1</v>
      </c>
      <c r="C137" s="275" t="s">
        <v>610</v>
      </c>
      <c r="D137" s="191"/>
      <c r="E137" s="309" t="s">
        <v>390</v>
      </c>
      <c r="F137" s="28" t="s">
        <v>104</v>
      </c>
      <c r="G137" s="28"/>
      <c r="H137" s="322">
        <v>2904</v>
      </c>
      <c r="I137" s="34" t="s">
        <v>105</v>
      </c>
      <c r="J137" s="34" t="s">
        <v>0</v>
      </c>
      <c r="K137" s="36">
        <v>1452</v>
      </c>
      <c r="L137" s="30">
        <v>145199999.99999997</v>
      </c>
      <c r="M137" s="30">
        <v>144641189.19614789</v>
      </c>
      <c r="N137" s="30">
        <v>59951734.598372675</v>
      </c>
      <c r="O137" s="54">
        <f>SUM(L137:N137)</f>
        <v>349792923.79452056</v>
      </c>
    </row>
    <row r="138" spans="1:16" ht="22.5" customHeight="1">
      <c r="B138" s="309"/>
      <c r="C138" s="275"/>
      <c r="D138" s="190"/>
      <c r="E138" s="309"/>
      <c r="F138" s="28" t="s">
        <v>106</v>
      </c>
      <c r="G138" s="28"/>
      <c r="H138" s="323"/>
      <c r="I138" s="34" t="s">
        <v>463</v>
      </c>
      <c r="J138" s="34" t="s">
        <v>7</v>
      </c>
      <c r="K138" s="36">
        <v>1452</v>
      </c>
      <c r="L138" s="30">
        <v>145200000.00000003</v>
      </c>
      <c r="M138" s="30">
        <v>158628406.89802739</v>
      </c>
      <c r="N138" s="30">
        <v>74821643.10197261</v>
      </c>
      <c r="O138" s="54">
        <f>SUM(L138:N138)</f>
        <v>378650050</v>
      </c>
    </row>
    <row r="139" spans="1:16" s="1" customFormat="1" ht="12" thickBot="1">
      <c r="C139" s="4"/>
      <c r="H139" s="3"/>
      <c r="I139" s="3"/>
      <c r="J139" s="3"/>
      <c r="K139" s="3"/>
      <c r="L139" s="5"/>
      <c r="M139" s="5"/>
      <c r="N139" s="5"/>
      <c r="O139" s="5"/>
      <c r="P139" s="230"/>
    </row>
    <row r="140" spans="1:16" s="2" customFormat="1" ht="22.5" customHeight="1" thickBot="1">
      <c r="A140" s="1"/>
      <c r="C140" s="81"/>
      <c r="D140" s="81"/>
      <c r="E140" s="310" t="s">
        <v>390</v>
      </c>
      <c r="F140" s="311"/>
      <c r="G140" s="69" t="s">
        <v>641</v>
      </c>
      <c r="H140" s="316" t="s">
        <v>4</v>
      </c>
      <c r="I140" s="317"/>
      <c r="J140" s="318"/>
      <c r="K140" s="69" t="s">
        <v>641</v>
      </c>
      <c r="L140" s="90">
        <f>SUM(L137:L139)</f>
        <v>290400000</v>
      </c>
      <c r="M140" s="90">
        <f>SUM(M137:M139)</f>
        <v>303269596.09417528</v>
      </c>
      <c r="N140" s="90">
        <f>SUM(N137:N139)</f>
        <v>134773377.70034528</v>
      </c>
      <c r="O140" s="90">
        <f>SUM(O137:O139)</f>
        <v>728442973.79452062</v>
      </c>
      <c r="P140" s="245"/>
    </row>
    <row r="141" spans="1:16" s="1" customFormat="1">
      <c r="C141" s="4"/>
      <c r="H141" s="3"/>
      <c r="L141" s="79"/>
      <c r="M141" s="88">
        <f>SUM(M140:N140)</f>
        <v>438042973.79452056</v>
      </c>
      <c r="N141" s="79"/>
      <c r="O141" s="79"/>
      <c r="P141" s="230"/>
    </row>
    <row r="142" spans="1:16" s="1" customFormat="1">
      <c r="C142" s="4"/>
      <c r="H142" s="3"/>
      <c r="L142" s="259"/>
      <c r="M142" s="259"/>
      <c r="N142" s="259"/>
      <c r="O142" s="79"/>
      <c r="P142" s="230"/>
    </row>
    <row r="143" spans="1:16" s="1" customFormat="1">
      <c r="C143" s="4"/>
      <c r="H143" s="3"/>
      <c r="L143" s="79"/>
      <c r="M143" s="88"/>
      <c r="N143" s="79"/>
      <c r="O143" s="79"/>
      <c r="P143" s="230"/>
    </row>
    <row r="144" spans="1:16" s="1" customFormat="1" ht="12" thickBot="1">
      <c r="C144" s="4"/>
      <c r="H144" s="3"/>
      <c r="L144" s="79"/>
      <c r="M144" s="79"/>
      <c r="N144" s="79"/>
      <c r="O144" s="79"/>
      <c r="P144" s="230"/>
    </row>
    <row r="145" spans="1:16" s="2" customFormat="1" ht="22.5" customHeight="1" thickBot="1">
      <c r="A145" s="1"/>
      <c r="C145" s="326" t="s">
        <v>705</v>
      </c>
      <c r="D145" s="327"/>
      <c r="E145" s="328"/>
      <c r="F145" s="329"/>
      <c r="G145" s="1"/>
      <c r="H145" s="310" t="s">
        <v>446</v>
      </c>
      <c r="I145" s="319"/>
      <c r="J145" s="311"/>
      <c r="K145" s="69" t="s">
        <v>641</v>
      </c>
      <c r="L145" s="90">
        <f>SUM(L8+L40+L84+L95+L109+L130+L140)</f>
        <v>5212557233.3385706</v>
      </c>
      <c r="M145" s="90">
        <f>SUM(M8+M40+M84+M95+M109+M130+M140)</f>
        <v>3460776617.7656593</v>
      </c>
      <c r="N145" s="90">
        <f>SUM(N8+N40+N84+N95+N109+N130+N140)</f>
        <v>2008610076.3269961</v>
      </c>
      <c r="O145" s="90">
        <f>SUM(L145+M146)</f>
        <v>10681943927.431225</v>
      </c>
      <c r="P145" s="230"/>
    </row>
    <row r="146" spans="1:16" ht="22.5" customHeight="1" thickBot="1">
      <c r="C146" s="330"/>
      <c r="D146" s="331"/>
      <c r="E146" s="332"/>
      <c r="F146" s="333"/>
      <c r="G146" s="1"/>
      <c r="H146" s="310" t="s">
        <v>491</v>
      </c>
      <c r="I146" s="319"/>
      <c r="J146" s="311"/>
      <c r="K146" s="278" t="s">
        <v>641</v>
      </c>
      <c r="L146" s="279"/>
      <c r="M146" s="92">
        <f>SUM(M145+N145)</f>
        <v>5469386694.0926552</v>
      </c>
      <c r="N146" s="93"/>
      <c r="O146" s="91" t="s">
        <v>530</v>
      </c>
    </row>
    <row r="147" spans="1:16" ht="14.25" customHeight="1"/>
    <row r="148" spans="1:16"/>
    <row r="149" spans="1:16"/>
    <row r="150" spans="1:16" hidden="1">
      <c r="I150" s="11" t="s">
        <v>508</v>
      </c>
    </row>
    <row r="151" spans="1:16"/>
    <row r="152" spans="1:16" hidden="1"/>
    <row r="153" spans="1:16" hidden="1"/>
    <row r="154" spans="1:16" hidden="1"/>
    <row r="155" spans="1:16" hidden="1"/>
    <row r="156" spans="1:16" hidden="1"/>
    <row r="157" spans="1:16" hidden="1"/>
    <row r="158" spans="1:16" hidden="1"/>
    <row r="159" spans="1:16" hidden="1"/>
    <row r="160" spans="1:16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</sheetData>
  <sortState ref="B41:AC73">
    <sortCondition ref="C40"/>
  </sortState>
  <mergeCells count="125">
    <mergeCell ref="H95:J95"/>
    <mergeCell ref="E74:E75"/>
    <mergeCell ref="B90:G90"/>
    <mergeCell ref="B91:B93"/>
    <mergeCell ref="E67:E68"/>
    <mergeCell ref="H91:H93"/>
    <mergeCell ref="H65:H66"/>
    <mergeCell ref="H122:H125"/>
    <mergeCell ref="B136:G136"/>
    <mergeCell ref="C118:C119"/>
    <mergeCell ref="B118:B119"/>
    <mergeCell ref="C120:C121"/>
    <mergeCell ref="B120:B121"/>
    <mergeCell ref="E120:E121"/>
    <mergeCell ref="H120:H121"/>
    <mergeCell ref="C116:C117"/>
    <mergeCell ref="B116:B117"/>
    <mergeCell ref="E116:E117"/>
    <mergeCell ref="H116:H117"/>
    <mergeCell ref="H118:H119"/>
    <mergeCell ref="E118:E119"/>
    <mergeCell ref="E130:F130"/>
    <mergeCell ref="H127:H128"/>
    <mergeCell ref="C127:C128"/>
    <mergeCell ref="I5:J5"/>
    <mergeCell ref="E8:F8"/>
    <mergeCell ref="H8:J8"/>
    <mergeCell ref="H23:H25"/>
    <mergeCell ref="E23:E25"/>
    <mergeCell ref="I14:J14"/>
    <mergeCell ref="B27:B28"/>
    <mergeCell ref="E27:E28"/>
    <mergeCell ref="H27:H28"/>
    <mergeCell ref="C15:C16"/>
    <mergeCell ref="B15:B16"/>
    <mergeCell ref="E15:E16"/>
    <mergeCell ref="H15:H16"/>
    <mergeCell ref="H20:H21"/>
    <mergeCell ref="B5:G5"/>
    <mergeCell ref="B14:G14"/>
    <mergeCell ref="C20:C21"/>
    <mergeCell ref="K146:L146"/>
    <mergeCell ref="C145:F146"/>
    <mergeCell ref="C137:C138"/>
    <mergeCell ref="I136:J136"/>
    <mergeCell ref="H49:H50"/>
    <mergeCell ref="C47:C48"/>
    <mergeCell ref="B47:B48"/>
    <mergeCell ref="E47:E48"/>
    <mergeCell ref="B63:B64"/>
    <mergeCell ref="C63:C64"/>
    <mergeCell ref="E63:E64"/>
    <mergeCell ref="H78:H79"/>
    <mergeCell ref="H47:H48"/>
    <mergeCell ref="C74:C75"/>
    <mergeCell ref="B49:B50"/>
    <mergeCell ref="H109:J109"/>
    <mergeCell ref="I101:J101"/>
    <mergeCell ref="C65:C66"/>
    <mergeCell ref="C91:C93"/>
    <mergeCell ref="H146:J146"/>
    <mergeCell ref="I115:J115"/>
    <mergeCell ref="C80:C81"/>
    <mergeCell ref="H80:H81"/>
    <mergeCell ref="E91:E93"/>
    <mergeCell ref="H40:J40"/>
    <mergeCell ref="H53:H54"/>
    <mergeCell ref="H37:H38"/>
    <mergeCell ref="I46:J46"/>
    <mergeCell ref="D20:D21"/>
    <mergeCell ref="C37:C38"/>
    <mergeCell ref="B37:B38"/>
    <mergeCell ref="C49:C50"/>
    <mergeCell ref="B53:B54"/>
    <mergeCell ref="E53:E54"/>
    <mergeCell ref="C53:C54"/>
    <mergeCell ref="B46:G46"/>
    <mergeCell ref="B20:B21"/>
    <mergeCell ref="B33:B36"/>
    <mergeCell ref="E33:E36"/>
    <mergeCell ref="D33:D36"/>
    <mergeCell ref="E37:E38"/>
    <mergeCell ref="E140:F140"/>
    <mergeCell ref="H130:J130"/>
    <mergeCell ref="H140:J140"/>
    <mergeCell ref="H145:J145"/>
    <mergeCell ref="H74:H75"/>
    <mergeCell ref="H67:H68"/>
    <mergeCell ref="H63:H64"/>
    <mergeCell ref="E72:E73"/>
    <mergeCell ref="I90:J90"/>
    <mergeCell ref="E80:E81"/>
    <mergeCell ref="B115:G115"/>
    <mergeCell ref="C78:C79"/>
    <mergeCell ref="B78:B79"/>
    <mergeCell ref="E78:E79"/>
    <mergeCell ref="B70:B71"/>
    <mergeCell ref="C72:C73"/>
    <mergeCell ref="H84:J84"/>
    <mergeCell ref="B72:B73"/>
    <mergeCell ref="H137:H138"/>
    <mergeCell ref="B67:B68"/>
    <mergeCell ref="B74:B75"/>
    <mergeCell ref="B65:B66"/>
    <mergeCell ref="E65:E66"/>
    <mergeCell ref="E84:F84"/>
    <mergeCell ref="E70:E71"/>
    <mergeCell ref="B137:B138"/>
    <mergeCell ref="E137:E138"/>
    <mergeCell ref="E20:E21"/>
    <mergeCell ref="E40:F40"/>
    <mergeCell ref="C33:C36"/>
    <mergeCell ref="B101:G101"/>
    <mergeCell ref="B80:B81"/>
    <mergeCell ref="C67:C68"/>
    <mergeCell ref="C70:C71"/>
    <mergeCell ref="E122:E125"/>
    <mergeCell ref="C23:C25"/>
    <mergeCell ref="B23:B25"/>
    <mergeCell ref="C27:C28"/>
    <mergeCell ref="E95:F95"/>
    <mergeCell ref="E109:F109"/>
    <mergeCell ref="B127:B128"/>
    <mergeCell ref="C122:C125"/>
    <mergeCell ref="B122:B125"/>
  </mergeCells>
  <dataValidations count="4">
    <dataValidation type="custom" allowBlank="1" showInputMessage="1" showErrorMessage="1" sqref="L8:O9 K145:O146 L140:O141 L130:O131 L109:O110 L95:O96 L84:O85 L40:O41">
      <formula1>" "</formula1>
    </dataValidation>
    <dataValidation allowBlank="1" showInputMessage="1" showErrorMessage="1" prompt="Cogen &#10;Simbholi Sugars&#10;V-66 &amp; 67&#10;VII-52 &amp; 53&#10;&#10;Chilwaria Sugar (unit of Simbholi)&#10;Mod Y-13 &amp; 14&#10;" sqref="C116:C119"/>
    <dataValidation allowBlank="1" showInputMessage="1" showErrorMessage="1" prompt="V-66 is in cane also, as chadha sugar, FR/closed" sqref="F116"/>
    <dataValidation allowBlank="1" showInputMessage="1" showErrorMessage="1" prompt="OTS case, figures entered mannually" sqref="L51:N51"/>
  </dataValidations>
  <pageMargins left="0.7" right="0.7" top="0.75" bottom="0.75" header="0.3" footer="0.3"/>
  <pageSetup scale="69" orientation="landscape" r:id="rId1"/>
  <rowBreaks count="2" manualBreakCount="2">
    <brk id="71" max="16383" man="1"/>
    <brk id="1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>
    <tabColor theme="9" tint="0.59999389629810485"/>
  </sheetPr>
  <dimension ref="A1:WWF177"/>
  <sheetViews>
    <sheetView showGridLines="0" workbookViewId="0">
      <pane ySplit="5" topLeftCell="A54" activePane="bottomLeft" state="frozen"/>
      <selection pane="bottomLeft" activeCell="O1" sqref="O1"/>
    </sheetView>
  </sheetViews>
  <sheetFormatPr defaultColWidth="0" defaultRowHeight="11.25" zeroHeight="1"/>
  <cols>
    <col min="1" max="1" width="3" style="8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4.7109375" style="230" customWidth="1"/>
    <col min="17" max="259" width="9.140625" style="11" hidden="1"/>
    <col min="260" max="260" width="4.28515625" style="11" hidden="1"/>
    <col min="261" max="261" width="34.7109375" style="11" hidden="1"/>
    <col min="262" max="262" width="13.140625" style="11" hidden="1"/>
    <col min="263" max="263" width="6.7109375" style="11" hidden="1"/>
    <col min="264" max="264" width="10" style="11" hidden="1"/>
    <col min="265" max="265" width="11" style="11" hidden="1"/>
    <col min="266" max="266" width="4.5703125" style="11" hidden="1"/>
    <col min="267" max="267" width="9.7109375" style="11" hidden="1"/>
    <col min="268" max="268" width="13" style="11" hidden="1"/>
    <col min="269" max="269" width="12" style="11" hidden="1"/>
    <col min="270" max="270" width="11.7109375" style="11" hidden="1"/>
    <col min="271" max="271" width="13.140625" style="11" hidden="1"/>
    <col min="272" max="515" width="9.140625" style="11" hidden="1"/>
    <col min="516" max="516" width="4.28515625" style="11" hidden="1"/>
    <col min="517" max="517" width="34.7109375" style="11" hidden="1"/>
    <col min="518" max="518" width="13.140625" style="11" hidden="1"/>
    <col min="519" max="519" width="6.7109375" style="11" hidden="1"/>
    <col min="520" max="520" width="10" style="11" hidden="1"/>
    <col min="521" max="521" width="11" style="11" hidden="1"/>
    <col min="522" max="522" width="4.5703125" style="11" hidden="1"/>
    <col min="523" max="523" width="9.7109375" style="11" hidden="1"/>
    <col min="524" max="524" width="13" style="11" hidden="1"/>
    <col min="525" max="525" width="12" style="11" hidden="1"/>
    <col min="526" max="526" width="11.7109375" style="11" hidden="1"/>
    <col min="527" max="527" width="13.140625" style="11" hidden="1"/>
    <col min="528" max="771" width="9.140625" style="11" hidden="1"/>
    <col min="772" max="772" width="4.28515625" style="11" hidden="1"/>
    <col min="773" max="773" width="34.7109375" style="11" hidden="1"/>
    <col min="774" max="774" width="13.140625" style="11" hidden="1"/>
    <col min="775" max="775" width="6.7109375" style="11" hidden="1"/>
    <col min="776" max="776" width="10" style="11" hidden="1"/>
    <col min="777" max="777" width="11" style="11" hidden="1"/>
    <col min="778" max="778" width="4.5703125" style="11" hidden="1"/>
    <col min="779" max="779" width="9.7109375" style="11" hidden="1"/>
    <col min="780" max="780" width="13" style="11" hidden="1"/>
    <col min="781" max="781" width="12" style="11" hidden="1"/>
    <col min="782" max="782" width="11.7109375" style="11" hidden="1"/>
    <col min="783" max="783" width="13.140625" style="11" hidden="1"/>
    <col min="784" max="1027" width="9.140625" style="11" hidden="1"/>
    <col min="1028" max="1028" width="4.28515625" style="11" hidden="1"/>
    <col min="1029" max="1029" width="34.7109375" style="11" hidden="1"/>
    <col min="1030" max="1030" width="13.140625" style="11" hidden="1"/>
    <col min="1031" max="1031" width="6.7109375" style="11" hidden="1"/>
    <col min="1032" max="1032" width="10" style="11" hidden="1"/>
    <col min="1033" max="1033" width="11" style="11" hidden="1"/>
    <col min="1034" max="1034" width="4.5703125" style="11" hidden="1"/>
    <col min="1035" max="1035" width="9.7109375" style="11" hidden="1"/>
    <col min="1036" max="1036" width="13" style="11" hidden="1"/>
    <col min="1037" max="1037" width="12" style="11" hidden="1"/>
    <col min="1038" max="1038" width="11.7109375" style="11" hidden="1"/>
    <col min="1039" max="1039" width="13.140625" style="11" hidden="1"/>
    <col min="1040" max="1283" width="9.140625" style="11" hidden="1"/>
    <col min="1284" max="1284" width="4.28515625" style="11" hidden="1"/>
    <col min="1285" max="1285" width="34.7109375" style="11" hidden="1"/>
    <col min="1286" max="1286" width="13.140625" style="11" hidden="1"/>
    <col min="1287" max="1287" width="6.7109375" style="11" hidden="1"/>
    <col min="1288" max="1288" width="10" style="11" hidden="1"/>
    <col min="1289" max="1289" width="11" style="11" hidden="1"/>
    <col min="1290" max="1290" width="4.5703125" style="11" hidden="1"/>
    <col min="1291" max="1291" width="9.7109375" style="11" hidden="1"/>
    <col min="1292" max="1292" width="13" style="11" hidden="1"/>
    <col min="1293" max="1293" width="12" style="11" hidden="1"/>
    <col min="1294" max="1294" width="11.7109375" style="11" hidden="1"/>
    <col min="1295" max="1295" width="13.140625" style="11" hidden="1"/>
    <col min="1296" max="1539" width="9.140625" style="11" hidden="1"/>
    <col min="1540" max="1540" width="4.28515625" style="11" hidden="1"/>
    <col min="1541" max="1541" width="34.7109375" style="11" hidden="1"/>
    <col min="1542" max="1542" width="13.140625" style="11" hidden="1"/>
    <col min="1543" max="1543" width="6.7109375" style="11" hidden="1"/>
    <col min="1544" max="1544" width="10" style="11" hidden="1"/>
    <col min="1545" max="1545" width="11" style="11" hidden="1"/>
    <col min="1546" max="1546" width="4.5703125" style="11" hidden="1"/>
    <col min="1547" max="1547" width="9.7109375" style="11" hidden="1"/>
    <col min="1548" max="1548" width="13" style="11" hidden="1"/>
    <col min="1549" max="1549" width="12" style="11" hidden="1"/>
    <col min="1550" max="1550" width="11.7109375" style="11" hidden="1"/>
    <col min="1551" max="1551" width="13.140625" style="11" hidden="1"/>
    <col min="1552" max="1795" width="9.140625" style="11" hidden="1"/>
    <col min="1796" max="1796" width="4.28515625" style="11" hidden="1"/>
    <col min="1797" max="1797" width="34.7109375" style="11" hidden="1"/>
    <col min="1798" max="1798" width="13.140625" style="11" hidden="1"/>
    <col min="1799" max="1799" width="6.7109375" style="11" hidden="1"/>
    <col min="1800" max="1800" width="10" style="11" hidden="1"/>
    <col min="1801" max="1801" width="11" style="11" hidden="1"/>
    <col min="1802" max="1802" width="4.5703125" style="11" hidden="1"/>
    <col min="1803" max="1803" width="9.7109375" style="11" hidden="1"/>
    <col min="1804" max="1804" width="13" style="11" hidden="1"/>
    <col min="1805" max="1805" width="12" style="11" hidden="1"/>
    <col min="1806" max="1806" width="11.7109375" style="11" hidden="1"/>
    <col min="1807" max="1807" width="13.140625" style="11" hidden="1"/>
    <col min="1808" max="2051" width="9.140625" style="11" hidden="1"/>
    <col min="2052" max="2052" width="4.28515625" style="11" hidden="1"/>
    <col min="2053" max="2053" width="34.7109375" style="11" hidden="1"/>
    <col min="2054" max="2054" width="13.140625" style="11" hidden="1"/>
    <col min="2055" max="2055" width="6.7109375" style="11" hidden="1"/>
    <col min="2056" max="2056" width="10" style="11" hidden="1"/>
    <col min="2057" max="2057" width="11" style="11" hidden="1"/>
    <col min="2058" max="2058" width="4.5703125" style="11" hidden="1"/>
    <col min="2059" max="2059" width="9.7109375" style="11" hidden="1"/>
    <col min="2060" max="2060" width="13" style="11" hidden="1"/>
    <col min="2061" max="2061" width="12" style="11" hidden="1"/>
    <col min="2062" max="2062" width="11.7109375" style="11" hidden="1"/>
    <col min="2063" max="2063" width="13.140625" style="11" hidden="1"/>
    <col min="2064" max="2307" width="9.140625" style="11" hidden="1"/>
    <col min="2308" max="2308" width="4.28515625" style="11" hidden="1"/>
    <col min="2309" max="2309" width="34.7109375" style="11" hidden="1"/>
    <col min="2310" max="2310" width="13.140625" style="11" hidden="1"/>
    <col min="2311" max="2311" width="6.7109375" style="11" hidden="1"/>
    <col min="2312" max="2312" width="10" style="11" hidden="1"/>
    <col min="2313" max="2313" width="11" style="11" hidden="1"/>
    <col min="2314" max="2314" width="4.5703125" style="11" hidden="1"/>
    <col min="2315" max="2315" width="9.7109375" style="11" hidden="1"/>
    <col min="2316" max="2316" width="13" style="11" hidden="1"/>
    <col min="2317" max="2317" width="12" style="11" hidden="1"/>
    <col min="2318" max="2318" width="11.7109375" style="11" hidden="1"/>
    <col min="2319" max="2319" width="13.140625" style="11" hidden="1"/>
    <col min="2320" max="2563" width="9.140625" style="11" hidden="1"/>
    <col min="2564" max="2564" width="4.28515625" style="11" hidden="1"/>
    <col min="2565" max="2565" width="34.7109375" style="11" hidden="1"/>
    <col min="2566" max="2566" width="13.140625" style="11" hidden="1"/>
    <col min="2567" max="2567" width="6.7109375" style="11" hidden="1"/>
    <col min="2568" max="2568" width="10" style="11" hidden="1"/>
    <col min="2569" max="2569" width="11" style="11" hidden="1"/>
    <col min="2570" max="2570" width="4.5703125" style="11" hidden="1"/>
    <col min="2571" max="2571" width="9.7109375" style="11" hidden="1"/>
    <col min="2572" max="2572" width="13" style="11" hidden="1"/>
    <col min="2573" max="2573" width="12" style="11" hidden="1"/>
    <col min="2574" max="2574" width="11.7109375" style="11" hidden="1"/>
    <col min="2575" max="2575" width="13.140625" style="11" hidden="1"/>
    <col min="2576" max="2819" width="9.140625" style="11" hidden="1"/>
    <col min="2820" max="2820" width="4.28515625" style="11" hidden="1"/>
    <col min="2821" max="2821" width="34.7109375" style="11" hidden="1"/>
    <col min="2822" max="2822" width="13.140625" style="11" hidden="1"/>
    <col min="2823" max="2823" width="6.7109375" style="11" hidden="1"/>
    <col min="2824" max="2824" width="10" style="11" hidden="1"/>
    <col min="2825" max="2825" width="11" style="11" hidden="1"/>
    <col min="2826" max="2826" width="4.5703125" style="11" hidden="1"/>
    <col min="2827" max="2827" width="9.7109375" style="11" hidden="1"/>
    <col min="2828" max="2828" width="13" style="11" hidden="1"/>
    <col min="2829" max="2829" width="12" style="11" hidden="1"/>
    <col min="2830" max="2830" width="11.7109375" style="11" hidden="1"/>
    <col min="2831" max="2831" width="13.140625" style="11" hidden="1"/>
    <col min="2832" max="3075" width="9.140625" style="11" hidden="1"/>
    <col min="3076" max="3076" width="4.28515625" style="11" hidden="1"/>
    <col min="3077" max="3077" width="34.7109375" style="11" hidden="1"/>
    <col min="3078" max="3078" width="13.140625" style="11" hidden="1"/>
    <col min="3079" max="3079" width="6.7109375" style="11" hidden="1"/>
    <col min="3080" max="3080" width="10" style="11" hidden="1"/>
    <col min="3081" max="3081" width="11" style="11" hidden="1"/>
    <col min="3082" max="3082" width="4.5703125" style="11" hidden="1"/>
    <col min="3083" max="3083" width="9.7109375" style="11" hidden="1"/>
    <col min="3084" max="3084" width="13" style="11" hidden="1"/>
    <col min="3085" max="3085" width="12" style="11" hidden="1"/>
    <col min="3086" max="3086" width="11.7109375" style="11" hidden="1"/>
    <col min="3087" max="3087" width="13.140625" style="11" hidden="1"/>
    <col min="3088" max="3331" width="9.140625" style="11" hidden="1"/>
    <col min="3332" max="3332" width="4.28515625" style="11" hidden="1"/>
    <col min="3333" max="3333" width="34.7109375" style="11" hidden="1"/>
    <col min="3334" max="3334" width="13.140625" style="11" hidden="1"/>
    <col min="3335" max="3335" width="6.7109375" style="11" hidden="1"/>
    <col min="3336" max="3336" width="10" style="11" hidden="1"/>
    <col min="3337" max="3337" width="11" style="11" hidden="1"/>
    <col min="3338" max="3338" width="4.5703125" style="11" hidden="1"/>
    <col min="3339" max="3339" width="9.7109375" style="11" hidden="1"/>
    <col min="3340" max="3340" width="13" style="11" hidden="1"/>
    <col min="3341" max="3341" width="12" style="11" hidden="1"/>
    <col min="3342" max="3342" width="11.7109375" style="11" hidden="1"/>
    <col min="3343" max="3343" width="13.140625" style="11" hidden="1"/>
    <col min="3344" max="3587" width="9.140625" style="11" hidden="1"/>
    <col min="3588" max="3588" width="4.28515625" style="11" hidden="1"/>
    <col min="3589" max="3589" width="34.7109375" style="11" hidden="1"/>
    <col min="3590" max="3590" width="13.140625" style="11" hidden="1"/>
    <col min="3591" max="3591" width="6.7109375" style="11" hidden="1"/>
    <col min="3592" max="3592" width="10" style="11" hidden="1"/>
    <col min="3593" max="3593" width="11" style="11" hidden="1"/>
    <col min="3594" max="3594" width="4.5703125" style="11" hidden="1"/>
    <col min="3595" max="3595" width="9.7109375" style="11" hidden="1"/>
    <col min="3596" max="3596" width="13" style="11" hidden="1"/>
    <col min="3597" max="3597" width="12" style="11" hidden="1"/>
    <col min="3598" max="3598" width="11.7109375" style="11" hidden="1"/>
    <col min="3599" max="3599" width="13.140625" style="11" hidden="1"/>
    <col min="3600" max="3843" width="9.140625" style="11" hidden="1"/>
    <col min="3844" max="3844" width="4.28515625" style="11" hidden="1"/>
    <col min="3845" max="3845" width="34.7109375" style="11" hidden="1"/>
    <col min="3846" max="3846" width="13.140625" style="11" hidden="1"/>
    <col min="3847" max="3847" width="6.7109375" style="11" hidden="1"/>
    <col min="3848" max="3848" width="10" style="11" hidden="1"/>
    <col min="3849" max="3849" width="11" style="11" hidden="1"/>
    <col min="3850" max="3850" width="4.5703125" style="11" hidden="1"/>
    <col min="3851" max="3851" width="9.7109375" style="11" hidden="1"/>
    <col min="3852" max="3852" width="13" style="11" hidden="1"/>
    <col min="3853" max="3853" width="12" style="11" hidden="1"/>
    <col min="3854" max="3854" width="11.7109375" style="11" hidden="1"/>
    <col min="3855" max="3855" width="13.140625" style="11" hidden="1"/>
    <col min="3856" max="4099" width="9.140625" style="11" hidden="1"/>
    <col min="4100" max="4100" width="4.28515625" style="11" hidden="1"/>
    <col min="4101" max="4101" width="34.7109375" style="11" hidden="1"/>
    <col min="4102" max="4102" width="13.140625" style="11" hidden="1"/>
    <col min="4103" max="4103" width="6.7109375" style="11" hidden="1"/>
    <col min="4104" max="4104" width="10" style="11" hidden="1"/>
    <col min="4105" max="4105" width="11" style="11" hidden="1"/>
    <col min="4106" max="4106" width="4.5703125" style="11" hidden="1"/>
    <col min="4107" max="4107" width="9.7109375" style="11" hidden="1"/>
    <col min="4108" max="4108" width="13" style="11" hidden="1"/>
    <col min="4109" max="4109" width="12" style="11" hidden="1"/>
    <col min="4110" max="4110" width="11.7109375" style="11" hidden="1"/>
    <col min="4111" max="4111" width="13.140625" style="11" hidden="1"/>
    <col min="4112" max="4355" width="9.140625" style="11" hidden="1"/>
    <col min="4356" max="4356" width="4.28515625" style="11" hidden="1"/>
    <col min="4357" max="4357" width="34.7109375" style="11" hidden="1"/>
    <col min="4358" max="4358" width="13.140625" style="11" hidden="1"/>
    <col min="4359" max="4359" width="6.7109375" style="11" hidden="1"/>
    <col min="4360" max="4360" width="10" style="11" hidden="1"/>
    <col min="4361" max="4361" width="11" style="11" hidden="1"/>
    <col min="4362" max="4362" width="4.5703125" style="11" hidden="1"/>
    <col min="4363" max="4363" width="9.7109375" style="11" hidden="1"/>
    <col min="4364" max="4364" width="13" style="11" hidden="1"/>
    <col min="4365" max="4365" width="12" style="11" hidden="1"/>
    <col min="4366" max="4366" width="11.7109375" style="11" hidden="1"/>
    <col min="4367" max="4367" width="13.140625" style="11" hidden="1"/>
    <col min="4368" max="4611" width="9.140625" style="11" hidden="1"/>
    <col min="4612" max="4612" width="4.28515625" style="11" hidden="1"/>
    <col min="4613" max="4613" width="34.7109375" style="11" hidden="1"/>
    <col min="4614" max="4614" width="13.140625" style="11" hidden="1"/>
    <col min="4615" max="4615" width="6.7109375" style="11" hidden="1"/>
    <col min="4616" max="4616" width="10" style="11" hidden="1"/>
    <col min="4617" max="4617" width="11" style="11" hidden="1"/>
    <col min="4618" max="4618" width="4.5703125" style="11" hidden="1"/>
    <col min="4619" max="4619" width="9.7109375" style="11" hidden="1"/>
    <col min="4620" max="4620" width="13" style="11" hidden="1"/>
    <col min="4621" max="4621" width="12" style="11" hidden="1"/>
    <col min="4622" max="4622" width="11.7109375" style="11" hidden="1"/>
    <col min="4623" max="4623" width="13.140625" style="11" hidden="1"/>
    <col min="4624" max="4867" width="9.140625" style="11" hidden="1"/>
    <col min="4868" max="4868" width="4.28515625" style="11" hidden="1"/>
    <col min="4869" max="4869" width="34.7109375" style="11" hidden="1"/>
    <col min="4870" max="4870" width="13.140625" style="11" hidden="1"/>
    <col min="4871" max="4871" width="6.7109375" style="11" hidden="1"/>
    <col min="4872" max="4872" width="10" style="11" hidden="1"/>
    <col min="4873" max="4873" width="11" style="11" hidden="1"/>
    <col min="4874" max="4874" width="4.5703125" style="11" hidden="1"/>
    <col min="4875" max="4875" width="9.7109375" style="11" hidden="1"/>
    <col min="4876" max="4876" width="13" style="11" hidden="1"/>
    <col min="4877" max="4877" width="12" style="11" hidden="1"/>
    <col min="4878" max="4878" width="11.7109375" style="11" hidden="1"/>
    <col min="4879" max="4879" width="13.140625" style="11" hidden="1"/>
    <col min="4880" max="5123" width="9.140625" style="11" hidden="1"/>
    <col min="5124" max="5124" width="4.28515625" style="11" hidden="1"/>
    <col min="5125" max="5125" width="34.7109375" style="11" hidden="1"/>
    <col min="5126" max="5126" width="13.140625" style="11" hidden="1"/>
    <col min="5127" max="5127" width="6.7109375" style="11" hidden="1"/>
    <col min="5128" max="5128" width="10" style="11" hidden="1"/>
    <col min="5129" max="5129" width="11" style="11" hidden="1"/>
    <col min="5130" max="5130" width="4.5703125" style="11" hidden="1"/>
    <col min="5131" max="5131" width="9.7109375" style="11" hidden="1"/>
    <col min="5132" max="5132" width="13" style="11" hidden="1"/>
    <col min="5133" max="5133" width="12" style="11" hidden="1"/>
    <col min="5134" max="5134" width="11.7109375" style="11" hidden="1"/>
    <col min="5135" max="5135" width="13.140625" style="11" hidden="1"/>
    <col min="5136" max="5379" width="9.140625" style="11" hidden="1"/>
    <col min="5380" max="5380" width="4.28515625" style="11" hidden="1"/>
    <col min="5381" max="5381" width="34.7109375" style="11" hidden="1"/>
    <col min="5382" max="5382" width="13.140625" style="11" hidden="1"/>
    <col min="5383" max="5383" width="6.7109375" style="11" hidden="1"/>
    <col min="5384" max="5384" width="10" style="11" hidden="1"/>
    <col min="5385" max="5385" width="11" style="11" hidden="1"/>
    <col min="5386" max="5386" width="4.5703125" style="11" hidden="1"/>
    <col min="5387" max="5387" width="9.7109375" style="11" hidden="1"/>
    <col min="5388" max="5388" width="13" style="11" hidden="1"/>
    <col min="5389" max="5389" width="12" style="11" hidden="1"/>
    <col min="5390" max="5390" width="11.7109375" style="11" hidden="1"/>
    <col min="5391" max="5391" width="13.140625" style="11" hidden="1"/>
    <col min="5392" max="5635" width="9.140625" style="11" hidden="1"/>
    <col min="5636" max="5636" width="4.28515625" style="11" hidden="1"/>
    <col min="5637" max="5637" width="34.7109375" style="11" hidden="1"/>
    <col min="5638" max="5638" width="13.140625" style="11" hidden="1"/>
    <col min="5639" max="5639" width="6.7109375" style="11" hidden="1"/>
    <col min="5640" max="5640" width="10" style="11" hidden="1"/>
    <col min="5641" max="5641" width="11" style="11" hidden="1"/>
    <col min="5642" max="5642" width="4.5703125" style="11" hidden="1"/>
    <col min="5643" max="5643" width="9.7109375" style="11" hidden="1"/>
    <col min="5644" max="5644" width="13" style="11" hidden="1"/>
    <col min="5645" max="5645" width="12" style="11" hidden="1"/>
    <col min="5646" max="5646" width="11.7109375" style="11" hidden="1"/>
    <col min="5647" max="5647" width="13.140625" style="11" hidden="1"/>
    <col min="5648" max="5891" width="9.140625" style="11" hidden="1"/>
    <col min="5892" max="5892" width="4.28515625" style="11" hidden="1"/>
    <col min="5893" max="5893" width="34.7109375" style="11" hidden="1"/>
    <col min="5894" max="5894" width="13.140625" style="11" hidden="1"/>
    <col min="5895" max="5895" width="6.7109375" style="11" hidden="1"/>
    <col min="5896" max="5896" width="10" style="11" hidden="1"/>
    <col min="5897" max="5897" width="11" style="11" hidden="1"/>
    <col min="5898" max="5898" width="4.5703125" style="11" hidden="1"/>
    <col min="5899" max="5899" width="9.7109375" style="11" hidden="1"/>
    <col min="5900" max="5900" width="13" style="11" hidden="1"/>
    <col min="5901" max="5901" width="12" style="11" hidden="1"/>
    <col min="5902" max="5902" width="11.7109375" style="11" hidden="1"/>
    <col min="5903" max="5903" width="13.140625" style="11" hidden="1"/>
    <col min="5904" max="6147" width="9.140625" style="11" hidden="1"/>
    <col min="6148" max="6148" width="4.28515625" style="11" hidden="1"/>
    <col min="6149" max="6149" width="34.7109375" style="11" hidden="1"/>
    <col min="6150" max="6150" width="13.140625" style="11" hidden="1"/>
    <col min="6151" max="6151" width="6.7109375" style="11" hidden="1"/>
    <col min="6152" max="6152" width="10" style="11" hidden="1"/>
    <col min="6153" max="6153" width="11" style="11" hidden="1"/>
    <col min="6154" max="6154" width="4.5703125" style="11" hidden="1"/>
    <col min="6155" max="6155" width="9.7109375" style="11" hidden="1"/>
    <col min="6156" max="6156" width="13" style="11" hidden="1"/>
    <col min="6157" max="6157" width="12" style="11" hidden="1"/>
    <col min="6158" max="6158" width="11.7109375" style="11" hidden="1"/>
    <col min="6159" max="6159" width="13.140625" style="11" hidden="1"/>
    <col min="6160" max="6403" width="9.140625" style="11" hidden="1"/>
    <col min="6404" max="6404" width="4.28515625" style="11" hidden="1"/>
    <col min="6405" max="6405" width="34.7109375" style="11" hidden="1"/>
    <col min="6406" max="6406" width="13.140625" style="11" hidden="1"/>
    <col min="6407" max="6407" width="6.7109375" style="11" hidden="1"/>
    <col min="6408" max="6408" width="10" style="11" hidden="1"/>
    <col min="6409" max="6409" width="11" style="11" hidden="1"/>
    <col min="6410" max="6410" width="4.5703125" style="11" hidden="1"/>
    <col min="6411" max="6411" width="9.7109375" style="11" hidden="1"/>
    <col min="6412" max="6412" width="13" style="11" hidden="1"/>
    <col min="6413" max="6413" width="12" style="11" hidden="1"/>
    <col min="6414" max="6414" width="11.7109375" style="11" hidden="1"/>
    <col min="6415" max="6415" width="13.140625" style="11" hidden="1"/>
    <col min="6416" max="6659" width="9.140625" style="11" hidden="1"/>
    <col min="6660" max="6660" width="4.28515625" style="11" hidden="1"/>
    <col min="6661" max="6661" width="34.7109375" style="11" hidden="1"/>
    <col min="6662" max="6662" width="13.140625" style="11" hidden="1"/>
    <col min="6663" max="6663" width="6.7109375" style="11" hidden="1"/>
    <col min="6664" max="6664" width="10" style="11" hidden="1"/>
    <col min="6665" max="6665" width="11" style="11" hidden="1"/>
    <col min="6666" max="6666" width="4.5703125" style="11" hidden="1"/>
    <col min="6667" max="6667" width="9.7109375" style="11" hidden="1"/>
    <col min="6668" max="6668" width="13" style="11" hidden="1"/>
    <col min="6669" max="6669" width="12" style="11" hidden="1"/>
    <col min="6670" max="6670" width="11.7109375" style="11" hidden="1"/>
    <col min="6671" max="6671" width="13.140625" style="11" hidden="1"/>
    <col min="6672" max="6915" width="9.140625" style="11" hidden="1"/>
    <col min="6916" max="6916" width="4.28515625" style="11" hidden="1"/>
    <col min="6917" max="6917" width="34.7109375" style="11" hidden="1"/>
    <col min="6918" max="6918" width="13.140625" style="11" hidden="1"/>
    <col min="6919" max="6919" width="6.7109375" style="11" hidden="1"/>
    <col min="6920" max="6920" width="10" style="11" hidden="1"/>
    <col min="6921" max="6921" width="11" style="11" hidden="1"/>
    <col min="6922" max="6922" width="4.5703125" style="11" hidden="1"/>
    <col min="6923" max="6923" width="9.7109375" style="11" hidden="1"/>
    <col min="6924" max="6924" width="13" style="11" hidden="1"/>
    <col min="6925" max="6925" width="12" style="11" hidden="1"/>
    <col min="6926" max="6926" width="11.7109375" style="11" hidden="1"/>
    <col min="6927" max="6927" width="13.140625" style="11" hidden="1"/>
    <col min="6928" max="7171" width="9.140625" style="11" hidden="1"/>
    <col min="7172" max="7172" width="4.28515625" style="11" hidden="1"/>
    <col min="7173" max="7173" width="34.7109375" style="11" hidden="1"/>
    <col min="7174" max="7174" width="13.140625" style="11" hidden="1"/>
    <col min="7175" max="7175" width="6.7109375" style="11" hidden="1"/>
    <col min="7176" max="7176" width="10" style="11" hidden="1"/>
    <col min="7177" max="7177" width="11" style="11" hidden="1"/>
    <col min="7178" max="7178" width="4.5703125" style="11" hidden="1"/>
    <col min="7179" max="7179" width="9.7109375" style="11" hidden="1"/>
    <col min="7180" max="7180" width="13" style="11" hidden="1"/>
    <col min="7181" max="7181" width="12" style="11" hidden="1"/>
    <col min="7182" max="7182" width="11.7109375" style="11" hidden="1"/>
    <col min="7183" max="7183" width="13.140625" style="11" hidden="1"/>
    <col min="7184" max="7427" width="9.140625" style="11" hidden="1"/>
    <col min="7428" max="7428" width="4.28515625" style="11" hidden="1"/>
    <col min="7429" max="7429" width="34.7109375" style="11" hidden="1"/>
    <col min="7430" max="7430" width="13.140625" style="11" hidden="1"/>
    <col min="7431" max="7431" width="6.7109375" style="11" hidden="1"/>
    <col min="7432" max="7432" width="10" style="11" hidden="1"/>
    <col min="7433" max="7433" width="11" style="11" hidden="1"/>
    <col min="7434" max="7434" width="4.5703125" style="11" hidden="1"/>
    <col min="7435" max="7435" width="9.7109375" style="11" hidden="1"/>
    <col min="7436" max="7436" width="13" style="11" hidden="1"/>
    <col min="7437" max="7437" width="12" style="11" hidden="1"/>
    <col min="7438" max="7438" width="11.7109375" style="11" hidden="1"/>
    <col min="7439" max="7439" width="13.140625" style="11" hidden="1"/>
    <col min="7440" max="7683" width="9.140625" style="11" hidden="1"/>
    <col min="7684" max="7684" width="4.28515625" style="11" hidden="1"/>
    <col min="7685" max="7685" width="34.7109375" style="11" hidden="1"/>
    <col min="7686" max="7686" width="13.140625" style="11" hidden="1"/>
    <col min="7687" max="7687" width="6.7109375" style="11" hidden="1"/>
    <col min="7688" max="7688" width="10" style="11" hidden="1"/>
    <col min="7689" max="7689" width="11" style="11" hidden="1"/>
    <col min="7690" max="7690" width="4.5703125" style="11" hidden="1"/>
    <col min="7691" max="7691" width="9.7109375" style="11" hidden="1"/>
    <col min="7692" max="7692" width="13" style="11" hidden="1"/>
    <col min="7693" max="7693" width="12" style="11" hidden="1"/>
    <col min="7694" max="7694" width="11.7109375" style="11" hidden="1"/>
    <col min="7695" max="7695" width="13.140625" style="11" hidden="1"/>
    <col min="7696" max="7939" width="9.140625" style="11" hidden="1"/>
    <col min="7940" max="7940" width="4.28515625" style="11" hidden="1"/>
    <col min="7941" max="7941" width="34.7109375" style="11" hidden="1"/>
    <col min="7942" max="7942" width="13.140625" style="11" hidden="1"/>
    <col min="7943" max="7943" width="6.7109375" style="11" hidden="1"/>
    <col min="7944" max="7944" width="10" style="11" hidden="1"/>
    <col min="7945" max="7945" width="11" style="11" hidden="1"/>
    <col min="7946" max="7946" width="4.5703125" style="11" hidden="1"/>
    <col min="7947" max="7947" width="9.7109375" style="11" hidden="1"/>
    <col min="7948" max="7948" width="13" style="11" hidden="1"/>
    <col min="7949" max="7949" width="12" style="11" hidden="1"/>
    <col min="7950" max="7950" width="11.7109375" style="11" hidden="1"/>
    <col min="7951" max="7951" width="13.140625" style="11" hidden="1"/>
    <col min="7952" max="8195" width="9.140625" style="11" hidden="1"/>
    <col min="8196" max="8196" width="4.28515625" style="11" hidden="1"/>
    <col min="8197" max="8197" width="34.7109375" style="11" hidden="1"/>
    <col min="8198" max="8198" width="13.140625" style="11" hidden="1"/>
    <col min="8199" max="8199" width="6.7109375" style="11" hidden="1"/>
    <col min="8200" max="8200" width="10" style="11" hidden="1"/>
    <col min="8201" max="8201" width="11" style="11" hidden="1"/>
    <col min="8202" max="8202" width="4.5703125" style="11" hidden="1"/>
    <col min="8203" max="8203" width="9.7109375" style="11" hidden="1"/>
    <col min="8204" max="8204" width="13" style="11" hidden="1"/>
    <col min="8205" max="8205" width="12" style="11" hidden="1"/>
    <col min="8206" max="8206" width="11.7109375" style="11" hidden="1"/>
    <col min="8207" max="8207" width="13.140625" style="11" hidden="1"/>
    <col min="8208" max="8451" width="9.140625" style="11" hidden="1"/>
    <col min="8452" max="8452" width="4.28515625" style="11" hidden="1"/>
    <col min="8453" max="8453" width="34.7109375" style="11" hidden="1"/>
    <col min="8454" max="8454" width="13.140625" style="11" hidden="1"/>
    <col min="8455" max="8455" width="6.7109375" style="11" hidden="1"/>
    <col min="8456" max="8456" width="10" style="11" hidden="1"/>
    <col min="8457" max="8457" width="11" style="11" hidden="1"/>
    <col min="8458" max="8458" width="4.5703125" style="11" hidden="1"/>
    <col min="8459" max="8459" width="9.7109375" style="11" hidden="1"/>
    <col min="8460" max="8460" width="13" style="11" hidden="1"/>
    <col min="8461" max="8461" width="12" style="11" hidden="1"/>
    <col min="8462" max="8462" width="11.7109375" style="11" hidden="1"/>
    <col min="8463" max="8463" width="13.140625" style="11" hidden="1"/>
    <col min="8464" max="8707" width="9.140625" style="11" hidden="1"/>
    <col min="8708" max="8708" width="4.28515625" style="11" hidden="1"/>
    <col min="8709" max="8709" width="34.7109375" style="11" hidden="1"/>
    <col min="8710" max="8710" width="13.140625" style="11" hidden="1"/>
    <col min="8711" max="8711" width="6.7109375" style="11" hidden="1"/>
    <col min="8712" max="8712" width="10" style="11" hidden="1"/>
    <col min="8713" max="8713" width="11" style="11" hidden="1"/>
    <col min="8714" max="8714" width="4.5703125" style="11" hidden="1"/>
    <col min="8715" max="8715" width="9.7109375" style="11" hidden="1"/>
    <col min="8716" max="8716" width="13" style="11" hidden="1"/>
    <col min="8717" max="8717" width="12" style="11" hidden="1"/>
    <col min="8718" max="8718" width="11.7109375" style="11" hidden="1"/>
    <col min="8719" max="8719" width="13.140625" style="11" hidden="1"/>
    <col min="8720" max="8963" width="9.140625" style="11" hidden="1"/>
    <col min="8964" max="8964" width="4.28515625" style="11" hidden="1"/>
    <col min="8965" max="8965" width="34.7109375" style="11" hidden="1"/>
    <col min="8966" max="8966" width="13.140625" style="11" hidden="1"/>
    <col min="8967" max="8967" width="6.7109375" style="11" hidden="1"/>
    <col min="8968" max="8968" width="10" style="11" hidden="1"/>
    <col min="8969" max="8969" width="11" style="11" hidden="1"/>
    <col min="8970" max="8970" width="4.5703125" style="11" hidden="1"/>
    <col min="8971" max="8971" width="9.7109375" style="11" hidden="1"/>
    <col min="8972" max="8972" width="13" style="11" hidden="1"/>
    <col min="8973" max="8973" width="12" style="11" hidden="1"/>
    <col min="8974" max="8974" width="11.7109375" style="11" hidden="1"/>
    <col min="8975" max="8975" width="13.140625" style="11" hidden="1"/>
    <col min="8976" max="9219" width="9.140625" style="11" hidden="1"/>
    <col min="9220" max="9220" width="4.28515625" style="11" hidden="1"/>
    <col min="9221" max="9221" width="34.7109375" style="11" hidden="1"/>
    <col min="9222" max="9222" width="13.140625" style="11" hidden="1"/>
    <col min="9223" max="9223" width="6.7109375" style="11" hidden="1"/>
    <col min="9224" max="9224" width="10" style="11" hidden="1"/>
    <col min="9225" max="9225" width="11" style="11" hidden="1"/>
    <col min="9226" max="9226" width="4.5703125" style="11" hidden="1"/>
    <col min="9227" max="9227" width="9.7109375" style="11" hidden="1"/>
    <col min="9228" max="9228" width="13" style="11" hidden="1"/>
    <col min="9229" max="9229" width="12" style="11" hidden="1"/>
    <col min="9230" max="9230" width="11.7109375" style="11" hidden="1"/>
    <col min="9231" max="9231" width="13.140625" style="11" hidden="1"/>
    <col min="9232" max="9475" width="9.140625" style="11" hidden="1"/>
    <col min="9476" max="9476" width="4.28515625" style="11" hidden="1"/>
    <col min="9477" max="9477" width="34.7109375" style="11" hidden="1"/>
    <col min="9478" max="9478" width="13.140625" style="11" hidden="1"/>
    <col min="9479" max="9479" width="6.7109375" style="11" hidden="1"/>
    <col min="9480" max="9480" width="10" style="11" hidden="1"/>
    <col min="9481" max="9481" width="11" style="11" hidden="1"/>
    <col min="9482" max="9482" width="4.5703125" style="11" hidden="1"/>
    <col min="9483" max="9483" width="9.7109375" style="11" hidden="1"/>
    <col min="9484" max="9484" width="13" style="11" hidden="1"/>
    <col min="9485" max="9485" width="12" style="11" hidden="1"/>
    <col min="9486" max="9486" width="11.7109375" style="11" hidden="1"/>
    <col min="9487" max="9487" width="13.140625" style="11" hidden="1"/>
    <col min="9488" max="9731" width="9.140625" style="11" hidden="1"/>
    <col min="9732" max="9732" width="4.28515625" style="11" hidden="1"/>
    <col min="9733" max="9733" width="34.7109375" style="11" hidden="1"/>
    <col min="9734" max="9734" width="13.140625" style="11" hidden="1"/>
    <col min="9735" max="9735" width="6.7109375" style="11" hidden="1"/>
    <col min="9736" max="9736" width="10" style="11" hidden="1"/>
    <col min="9737" max="9737" width="11" style="11" hidden="1"/>
    <col min="9738" max="9738" width="4.5703125" style="11" hidden="1"/>
    <col min="9739" max="9739" width="9.7109375" style="11" hidden="1"/>
    <col min="9740" max="9740" width="13" style="11" hidden="1"/>
    <col min="9741" max="9741" width="12" style="11" hidden="1"/>
    <col min="9742" max="9742" width="11.7109375" style="11" hidden="1"/>
    <col min="9743" max="9743" width="13.140625" style="11" hidden="1"/>
    <col min="9744" max="9987" width="9.140625" style="11" hidden="1"/>
    <col min="9988" max="9988" width="4.28515625" style="11" hidden="1"/>
    <col min="9989" max="9989" width="34.7109375" style="11" hidden="1"/>
    <col min="9990" max="9990" width="13.140625" style="11" hidden="1"/>
    <col min="9991" max="9991" width="6.7109375" style="11" hidden="1"/>
    <col min="9992" max="9992" width="10" style="11" hidden="1"/>
    <col min="9993" max="9993" width="11" style="11" hidden="1"/>
    <col min="9994" max="9994" width="4.5703125" style="11" hidden="1"/>
    <col min="9995" max="9995" width="9.7109375" style="11" hidden="1"/>
    <col min="9996" max="9996" width="13" style="11" hidden="1"/>
    <col min="9997" max="9997" width="12" style="11" hidden="1"/>
    <col min="9998" max="9998" width="11.7109375" style="11" hidden="1"/>
    <col min="9999" max="9999" width="13.140625" style="11" hidden="1"/>
    <col min="10000" max="10243" width="9.140625" style="11" hidden="1"/>
    <col min="10244" max="10244" width="4.28515625" style="11" hidden="1"/>
    <col min="10245" max="10245" width="34.7109375" style="11" hidden="1"/>
    <col min="10246" max="10246" width="13.140625" style="11" hidden="1"/>
    <col min="10247" max="10247" width="6.7109375" style="11" hidden="1"/>
    <col min="10248" max="10248" width="10" style="11" hidden="1"/>
    <col min="10249" max="10249" width="11" style="11" hidden="1"/>
    <col min="10250" max="10250" width="4.5703125" style="11" hidden="1"/>
    <col min="10251" max="10251" width="9.7109375" style="11" hidden="1"/>
    <col min="10252" max="10252" width="13" style="11" hidden="1"/>
    <col min="10253" max="10253" width="12" style="11" hidden="1"/>
    <col min="10254" max="10254" width="11.7109375" style="11" hidden="1"/>
    <col min="10255" max="10255" width="13.140625" style="11" hidden="1"/>
    <col min="10256" max="10499" width="9.140625" style="11" hidden="1"/>
    <col min="10500" max="10500" width="4.28515625" style="11" hidden="1"/>
    <col min="10501" max="10501" width="34.7109375" style="11" hidden="1"/>
    <col min="10502" max="10502" width="13.140625" style="11" hidden="1"/>
    <col min="10503" max="10503" width="6.7109375" style="11" hidden="1"/>
    <col min="10504" max="10504" width="10" style="11" hidden="1"/>
    <col min="10505" max="10505" width="11" style="11" hidden="1"/>
    <col min="10506" max="10506" width="4.5703125" style="11" hidden="1"/>
    <col min="10507" max="10507" width="9.7109375" style="11" hidden="1"/>
    <col min="10508" max="10508" width="13" style="11" hidden="1"/>
    <col min="10509" max="10509" width="12" style="11" hidden="1"/>
    <col min="10510" max="10510" width="11.7109375" style="11" hidden="1"/>
    <col min="10511" max="10511" width="13.140625" style="11" hidden="1"/>
    <col min="10512" max="10755" width="9.140625" style="11" hidden="1"/>
    <col min="10756" max="10756" width="4.28515625" style="11" hidden="1"/>
    <col min="10757" max="10757" width="34.7109375" style="11" hidden="1"/>
    <col min="10758" max="10758" width="13.140625" style="11" hidden="1"/>
    <col min="10759" max="10759" width="6.7109375" style="11" hidden="1"/>
    <col min="10760" max="10760" width="10" style="11" hidden="1"/>
    <col min="10761" max="10761" width="11" style="11" hidden="1"/>
    <col min="10762" max="10762" width="4.5703125" style="11" hidden="1"/>
    <col min="10763" max="10763" width="9.7109375" style="11" hidden="1"/>
    <col min="10764" max="10764" width="13" style="11" hidden="1"/>
    <col min="10765" max="10765" width="12" style="11" hidden="1"/>
    <col min="10766" max="10766" width="11.7109375" style="11" hidden="1"/>
    <col min="10767" max="10767" width="13.140625" style="11" hidden="1"/>
    <col min="10768" max="11011" width="9.140625" style="11" hidden="1"/>
    <col min="11012" max="11012" width="4.28515625" style="11" hidden="1"/>
    <col min="11013" max="11013" width="34.7109375" style="11" hidden="1"/>
    <col min="11014" max="11014" width="13.140625" style="11" hidden="1"/>
    <col min="11015" max="11015" width="6.7109375" style="11" hidden="1"/>
    <col min="11016" max="11016" width="10" style="11" hidden="1"/>
    <col min="11017" max="11017" width="11" style="11" hidden="1"/>
    <col min="11018" max="11018" width="4.5703125" style="11" hidden="1"/>
    <col min="11019" max="11019" width="9.7109375" style="11" hidden="1"/>
    <col min="11020" max="11020" width="13" style="11" hidden="1"/>
    <col min="11021" max="11021" width="12" style="11" hidden="1"/>
    <col min="11022" max="11022" width="11.7109375" style="11" hidden="1"/>
    <col min="11023" max="11023" width="13.140625" style="11" hidden="1"/>
    <col min="11024" max="11267" width="9.140625" style="11" hidden="1"/>
    <col min="11268" max="11268" width="4.28515625" style="11" hidden="1"/>
    <col min="11269" max="11269" width="34.7109375" style="11" hidden="1"/>
    <col min="11270" max="11270" width="13.140625" style="11" hidden="1"/>
    <col min="11271" max="11271" width="6.7109375" style="11" hidden="1"/>
    <col min="11272" max="11272" width="10" style="11" hidden="1"/>
    <col min="11273" max="11273" width="11" style="11" hidden="1"/>
    <col min="11274" max="11274" width="4.5703125" style="11" hidden="1"/>
    <col min="11275" max="11275" width="9.7109375" style="11" hidden="1"/>
    <col min="11276" max="11276" width="13" style="11" hidden="1"/>
    <col min="11277" max="11277" width="12" style="11" hidden="1"/>
    <col min="11278" max="11278" width="11.7109375" style="11" hidden="1"/>
    <col min="11279" max="11279" width="13.140625" style="11" hidden="1"/>
    <col min="11280" max="11523" width="9.140625" style="11" hidden="1"/>
    <col min="11524" max="11524" width="4.28515625" style="11" hidden="1"/>
    <col min="11525" max="11525" width="34.7109375" style="11" hidden="1"/>
    <col min="11526" max="11526" width="13.140625" style="11" hidden="1"/>
    <col min="11527" max="11527" width="6.7109375" style="11" hidden="1"/>
    <col min="11528" max="11528" width="10" style="11" hidden="1"/>
    <col min="11529" max="11529" width="11" style="11" hidden="1"/>
    <col min="11530" max="11530" width="4.5703125" style="11" hidden="1"/>
    <col min="11531" max="11531" width="9.7109375" style="11" hidden="1"/>
    <col min="11532" max="11532" width="13" style="11" hidden="1"/>
    <col min="11533" max="11533" width="12" style="11" hidden="1"/>
    <col min="11534" max="11534" width="11.7109375" style="11" hidden="1"/>
    <col min="11535" max="11535" width="13.140625" style="11" hidden="1"/>
    <col min="11536" max="11779" width="9.140625" style="11" hidden="1"/>
    <col min="11780" max="11780" width="4.28515625" style="11" hidden="1"/>
    <col min="11781" max="11781" width="34.7109375" style="11" hidden="1"/>
    <col min="11782" max="11782" width="13.140625" style="11" hidden="1"/>
    <col min="11783" max="11783" width="6.7109375" style="11" hidden="1"/>
    <col min="11784" max="11784" width="10" style="11" hidden="1"/>
    <col min="11785" max="11785" width="11" style="11" hidden="1"/>
    <col min="11786" max="11786" width="4.5703125" style="11" hidden="1"/>
    <col min="11787" max="11787" width="9.7109375" style="11" hidden="1"/>
    <col min="11788" max="11788" width="13" style="11" hidden="1"/>
    <col min="11789" max="11789" width="12" style="11" hidden="1"/>
    <col min="11790" max="11790" width="11.7109375" style="11" hidden="1"/>
    <col min="11791" max="11791" width="13.140625" style="11" hidden="1"/>
    <col min="11792" max="12035" width="9.140625" style="11" hidden="1"/>
    <col min="12036" max="12036" width="4.28515625" style="11" hidden="1"/>
    <col min="12037" max="12037" width="34.7109375" style="11" hidden="1"/>
    <col min="12038" max="12038" width="13.140625" style="11" hidden="1"/>
    <col min="12039" max="12039" width="6.7109375" style="11" hidden="1"/>
    <col min="12040" max="12040" width="10" style="11" hidden="1"/>
    <col min="12041" max="12041" width="11" style="11" hidden="1"/>
    <col min="12042" max="12042" width="4.5703125" style="11" hidden="1"/>
    <col min="12043" max="12043" width="9.7109375" style="11" hidden="1"/>
    <col min="12044" max="12044" width="13" style="11" hidden="1"/>
    <col min="12045" max="12045" width="12" style="11" hidden="1"/>
    <col min="12046" max="12046" width="11.7109375" style="11" hidden="1"/>
    <col min="12047" max="12047" width="13.140625" style="11" hidden="1"/>
    <col min="12048" max="12291" width="9.140625" style="11" hidden="1"/>
    <col min="12292" max="12292" width="4.28515625" style="11" hidden="1"/>
    <col min="12293" max="12293" width="34.7109375" style="11" hidden="1"/>
    <col min="12294" max="12294" width="13.140625" style="11" hidden="1"/>
    <col min="12295" max="12295" width="6.7109375" style="11" hidden="1"/>
    <col min="12296" max="12296" width="10" style="11" hidden="1"/>
    <col min="12297" max="12297" width="11" style="11" hidden="1"/>
    <col min="12298" max="12298" width="4.5703125" style="11" hidden="1"/>
    <col min="12299" max="12299" width="9.7109375" style="11" hidden="1"/>
    <col min="12300" max="12300" width="13" style="11" hidden="1"/>
    <col min="12301" max="12301" width="12" style="11" hidden="1"/>
    <col min="12302" max="12302" width="11.7109375" style="11" hidden="1"/>
    <col min="12303" max="12303" width="13.140625" style="11" hidden="1"/>
    <col min="12304" max="12547" width="9.140625" style="11" hidden="1"/>
    <col min="12548" max="12548" width="4.28515625" style="11" hidden="1"/>
    <col min="12549" max="12549" width="34.7109375" style="11" hidden="1"/>
    <col min="12550" max="12550" width="13.140625" style="11" hidden="1"/>
    <col min="12551" max="12551" width="6.7109375" style="11" hidden="1"/>
    <col min="12552" max="12552" width="10" style="11" hidden="1"/>
    <col min="12553" max="12553" width="11" style="11" hidden="1"/>
    <col min="12554" max="12554" width="4.5703125" style="11" hidden="1"/>
    <col min="12555" max="12555" width="9.7109375" style="11" hidden="1"/>
    <col min="12556" max="12556" width="13" style="11" hidden="1"/>
    <col min="12557" max="12557" width="12" style="11" hidden="1"/>
    <col min="12558" max="12558" width="11.7109375" style="11" hidden="1"/>
    <col min="12559" max="12559" width="13.140625" style="11" hidden="1"/>
    <col min="12560" max="12803" width="9.140625" style="11" hidden="1"/>
    <col min="12804" max="12804" width="4.28515625" style="11" hidden="1"/>
    <col min="12805" max="12805" width="34.7109375" style="11" hidden="1"/>
    <col min="12806" max="12806" width="13.140625" style="11" hidden="1"/>
    <col min="12807" max="12807" width="6.7109375" style="11" hidden="1"/>
    <col min="12808" max="12808" width="10" style="11" hidden="1"/>
    <col min="12809" max="12809" width="11" style="11" hidden="1"/>
    <col min="12810" max="12810" width="4.5703125" style="11" hidden="1"/>
    <col min="12811" max="12811" width="9.7109375" style="11" hidden="1"/>
    <col min="12812" max="12812" width="13" style="11" hidden="1"/>
    <col min="12813" max="12813" width="12" style="11" hidden="1"/>
    <col min="12814" max="12814" width="11.7109375" style="11" hidden="1"/>
    <col min="12815" max="12815" width="13.140625" style="11" hidden="1"/>
    <col min="12816" max="13059" width="9.140625" style="11" hidden="1"/>
    <col min="13060" max="13060" width="4.28515625" style="11" hidden="1"/>
    <col min="13061" max="13061" width="34.7109375" style="11" hidden="1"/>
    <col min="13062" max="13062" width="13.140625" style="11" hidden="1"/>
    <col min="13063" max="13063" width="6.7109375" style="11" hidden="1"/>
    <col min="13064" max="13064" width="10" style="11" hidden="1"/>
    <col min="13065" max="13065" width="11" style="11" hidden="1"/>
    <col min="13066" max="13066" width="4.5703125" style="11" hidden="1"/>
    <col min="13067" max="13067" width="9.7109375" style="11" hidden="1"/>
    <col min="13068" max="13068" width="13" style="11" hidden="1"/>
    <col min="13069" max="13069" width="12" style="11" hidden="1"/>
    <col min="13070" max="13070" width="11.7109375" style="11" hidden="1"/>
    <col min="13071" max="13071" width="13.140625" style="11" hidden="1"/>
    <col min="13072" max="13315" width="9.140625" style="11" hidden="1"/>
    <col min="13316" max="13316" width="4.28515625" style="11" hidden="1"/>
    <col min="13317" max="13317" width="34.7109375" style="11" hidden="1"/>
    <col min="13318" max="13318" width="13.140625" style="11" hidden="1"/>
    <col min="13319" max="13319" width="6.7109375" style="11" hidden="1"/>
    <col min="13320" max="13320" width="10" style="11" hidden="1"/>
    <col min="13321" max="13321" width="11" style="11" hidden="1"/>
    <col min="13322" max="13322" width="4.5703125" style="11" hidden="1"/>
    <col min="13323" max="13323" width="9.7109375" style="11" hidden="1"/>
    <col min="13324" max="13324" width="13" style="11" hidden="1"/>
    <col min="13325" max="13325" width="12" style="11" hidden="1"/>
    <col min="13326" max="13326" width="11.7109375" style="11" hidden="1"/>
    <col min="13327" max="13327" width="13.140625" style="11" hidden="1"/>
    <col min="13328" max="13571" width="9.140625" style="11" hidden="1"/>
    <col min="13572" max="13572" width="4.28515625" style="11" hidden="1"/>
    <col min="13573" max="13573" width="34.7109375" style="11" hidden="1"/>
    <col min="13574" max="13574" width="13.140625" style="11" hidden="1"/>
    <col min="13575" max="13575" width="6.7109375" style="11" hidden="1"/>
    <col min="13576" max="13576" width="10" style="11" hidden="1"/>
    <col min="13577" max="13577" width="11" style="11" hidden="1"/>
    <col min="13578" max="13578" width="4.5703125" style="11" hidden="1"/>
    <col min="13579" max="13579" width="9.7109375" style="11" hidden="1"/>
    <col min="13580" max="13580" width="13" style="11" hidden="1"/>
    <col min="13581" max="13581" width="12" style="11" hidden="1"/>
    <col min="13582" max="13582" width="11.7109375" style="11" hidden="1"/>
    <col min="13583" max="13583" width="13.140625" style="11" hidden="1"/>
    <col min="13584" max="13827" width="9.140625" style="11" hidden="1"/>
    <col min="13828" max="13828" width="4.28515625" style="11" hidden="1"/>
    <col min="13829" max="13829" width="34.7109375" style="11" hidden="1"/>
    <col min="13830" max="13830" width="13.140625" style="11" hidden="1"/>
    <col min="13831" max="13831" width="6.7109375" style="11" hidden="1"/>
    <col min="13832" max="13832" width="10" style="11" hidden="1"/>
    <col min="13833" max="13833" width="11" style="11" hidden="1"/>
    <col min="13834" max="13834" width="4.5703125" style="11" hidden="1"/>
    <col min="13835" max="13835" width="9.7109375" style="11" hidden="1"/>
    <col min="13836" max="13836" width="13" style="11" hidden="1"/>
    <col min="13837" max="13837" width="12" style="11" hidden="1"/>
    <col min="13838" max="13838" width="11.7109375" style="11" hidden="1"/>
    <col min="13839" max="13839" width="13.140625" style="11" hidden="1"/>
    <col min="13840" max="14083" width="9.140625" style="11" hidden="1"/>
    <col min="14084" max="14084" width="4.28515625" style="11" hidden="1"/>
    <col min="14085" max="14085" width="34.7109375" style="11" hidden="1"/>
    <col min="14086" max="14086" width="13.140625" style="11" hidden="1"/>
    <col min="14087" max="14087" width="6.7109375" style="11" hidden="1"/>
    <col min="14088" max="14088" width="10" style="11" hidden="1"/>
    <col min="14089" max="14089" width="11" style="11" hidden="1"/>
    <col min="14090" max="14090" width="4.5703125" style="11" hidden="1"/>
    <col min="14091" max="14091" width="9.7109375" style="11" hidden="1"/>
    <col min="14092" max="14092" width="13" style="11" hidden="1"/>
    <col min="14093" max="14093" width="12" style="11" hidden="1"/>
    <col min="14094" max="14094" width="11.7109375" style="11" hidden="1"/>
    <col min="14095" max="14095" width="13.140625" style="11" hidden="1"/>
    <col min="14096" max="14339" width="9.140625" style="11" hidden="1"/>
    <col min="14340" max="14340" width="4.28515625" style="11" hidden="1"/>
    <col min="14341" max="14341" width="34.7109375" style="11" hidden="1"/>
    <col min="14342" max="14342" width="13.140625" style="11" hidden="1"/>
    <col min="14343" max="14343" width="6.7109375" style="11" hidden="1"/>
    <col min="14344" max="14344" width="10" style="11" hidden="1"/>
    <col min="14345" max="14345" width="11" style="11" hidden="1"/>
    <col min="14346" max="14346" width="4.5703125" style="11" hidden="1"/>
    <col min="14347" max="14347" width="9.7109375" style="11" hidden="1"/>
    <col min="14348" max="14348" width="13" style="11" hidden="1"/>
    <col min="14349" max="14349" width="12" style="11" hidden="1"/>
    <col min="14350" max="14350" width="11.7109375" style="11" hidden="1"/>
    <col min="14351" max="14351" width="13.140625" style="11" hidden="1"/>
    <col min="14352" max="14595" width="9.140625" style="11" hidden="1"/>
    <col min="14596" max="14596" width="4.28515625" style="11" hidden="1"/>
    <col min="14597" max="14597" width="34.7109375" style="11" hidden="1"/>
    <col min="14598" max="14598" width="13.140625" style="11" hidden="1"/>
    <col min="14599" max="14599" width="6.7109375" style="11" hidden="1"/>
    <col min="14600" max="14600" width="10" style="11" hidden="1"/>
    <col min="14601" max="14601" width="11" style="11" hidden="1"/>
    <col min="14602" max="14602" width="4.5703125" style="11" hidden="1"/>
    <col min="14603" max="14603" width="9.7109375" style="11" hidden="1"/>
    <col min="14604" max="14604" width="13" style="11" hidden="1"/>
    <col min="14605" max="14605" width="12" style="11" hidden="1"/>
    <col min="14606" max="14606" width="11.7109375" style="11" hidden="1"/>
    <col min="14607" max="14607" width="13.140625" style="11" hidden="1"/>
    <col min="14608" max="14851" width="9.140625" style="11" hidden="1"/>
    <col min="14852" max="14852" width="4.28515625" style="11" hidden="1"/>
    <col min="14853" max="14853" width="34.7109375" style="11" hidden="1"/>
    <col min="14854" max="14854" width="13.140625" style="11" hidden="1"/>
    <col min="14855" max="14855" width="6.7109375" style="11" hidden="1"/>
    <col min="14856" max="14856" width="10" style="11" hidden="1"/>
    <col min="14857" max="14857" width="11" style="11" hidden="1"/>
    <col min="14858" max="14858" width="4.5703125" style="11" hidden="1"/>
    <col min="14859" max="14859" width="9.7109375" style="11" hidden="1"/>
    <col min="14860" max="14860" width="13" style="11" hidden="1"/>
    <col min="14861" max="14861" width="12" style="11" hidden="1"/>
    <col min="14862" max="14862" width="11.7109375" style="11" hidden="1"/>
    <col min="14863" max="14863" width="13.140625" style="11" hidden="1"/>
    <col min="14864" max="15107" width="9.140625" style="11" hidden="1"/>
    <col min="15108" max="15108" width="4.28515625" style="11" hidden="1"/>
    <col min="15109" max="15109" width="34.7109375" style="11" hidden="1"/>
    <col min="15110" max="15110" width="13.140625" style="11" hidden="1"/>
    <col min="15111" max="15111" width="6.7109375" style="11" hidden="1"/>
    <col min="15112" max="15112" width="10" style="11" hidden="1"/>
    <col min="15113" max="15113" width="11" style="11" hidden="1"/>
    <col min="15114" max="15114" width="4.5703125" style="11" hidden="1"/>
    <col min="15115" max="15115" width="9.7109375" style="11" hidden="1"/>
    <col min="15116" max="15116" width="13" style="11" hidden="1"/>
    <col min="15117" max="15117" width="12" style="11" hidden="1"/>
    <col min="15118" max="15118" width="11.7109375" style="11" hidden="1"/>
    <col min="15119" max="15119" width="13.140625" style="11" hidden="1"/>
    <col min="15120" max="15363" width="9.140625" style="11" hidden="1"/>
    <col min="15364" max="15364" width="4.28515625" style="11" hidden="1"/>
    <col min="15365" max="15365" width="34.7109375" style="11" hidden="1"/>
    <col min="15366" max="15366" width="13.140625" style="11" hidden="1"/>
    <col min="15367" max="15367" width="6.7109375" style="11" hidden="1"/>
    <col min="15368" max="15368" width="10" style="11" hidden="1"/>
    <col min="15369" max="15369" width="11" style="11" hidden="1"/>
    <col min="15370" max="15370" width="4.5703125" style="11" hidden="1"/>
    <col min="15371" max="15371" width="9.7109375" style="11" hidden="1"/>
    <col min="15372" max="15372" width="13" style="11" hidden="1"/>
    <col min="15373" max="15373" width="12" style="11" hidden="1"/>
    <col min="15374" max="15374" width="11.7109375" style="11" hidden="1"/>
    <col min="15375" max="15375" width="13.140625" style="11" hidden="1"/>
    <col min="15376" max="15619" width="9.140625" style="11" hidden="1"/>
    <col min="15620" max="15620" width="4.28515625" style="11" hidden="1"/>
    <col min="15621" max="15621" width="34.7109375" style="11" hidden="1"/>
    <col min="15622" max="15622" width="13.140625" style="11" hidden="1"/>
    <col min="15623" max="15623" width="6.7109375" style="11" hidden="1"/>
    <col min="15624" max="15624" width="10" style="11" hidden="1"/>
    <col min="15625" max="15625" width="11" style="11" hidden="1"/>
    <col min="15626" max="15626" width="4.5703125" style="11" hidden="1"/>
    <col min="15627" max="15627" width="9.7109375" style="11" hidden="1"/>
    <col min="15628" max="15628" width="13" style="11" hidden="1"/>
    <col min="15629" max="15629" width="12" style="11" hidden="1"/>
    <col min="15630" max="15630" width="11.7109375" style="11" hidden="1"/>
    <col min="15631" max="15631" width="13.140625" style="11" hidden="1"/>
    <col min="15632" max="15875" width="9.140625" style="11" hidden="1"/>
    <col min="15876" max="15876" width="4.28515625" style="11" hidden="1"/>
    <col min="15877" max="15877" width="34.7109375" style="11" hidden="1"/>
    <col min="15878" max="15878" width="13.140625" style="11" hidden="1"/>
    <col min="15879" max="15879" width="6.7109375" style="11" hidden="1"/>
    <col min="15880" max="15880" width="10" style="11" hidden="1"/>
    <col min="15881" max="15881" width="11" style="11" hidden="1"/>
    <col min="15882" max="15882" width="4.5703125" style="11" hidden="1"/>
    <col min="15883" max="15883" width="9.7109375" style="11" hidden="1"/>
    <col min="15884" max="15884" width="13" style="11" hidden="1"/>
    <col min="15885" max="15885" width="12" style="11" hidden="1"/>
    <col min="15886" max="15886" width="11.7109375" style="11" hidden="1"/>
    <col min="15887" max="15887" width="13.140625" style="11" hidden="1"/>
    <col min="15888" max="16131" width="9.140625" style="11" hidden="1"/>
    <col min="16132" max="16132" width="4.28515625" style="11" hidden="1"/>
    <col min="16133" max="16133" width="34.7109375" style="11" hidden="1"/>
    <col min="16134" max="16134" width="13.140625" style="11" hidden="1"/>
    <col min="16135" max="16135" width="6.7109375" style="11" hidden="1"/>
    <col min="16136" max="16136" width="10" style="11" hidden="1"/>
    <col min="16137" max="16137" width="11" style="11" hidden="1"/>
    <col min="16138" max="16138" width="4.5703125" style="11" hidden="1"/>
    <col min="16139" max="16139" width="9.7109375" style="11" hidden="1"/>
    <col min="16140" max="16140" width="13" style="11" hidden="1"/>
    <col min="16141" max="16141" width="12" style="11" hidden="1"/>
    <col min="16142" max="16142" width="11.7109375" style="11" hidden="1"/>
    <col min="16143" max="16143" width="13.140625" style="11" hidden="1"/>
    <col min="16144" max="16144" width="12" style="11" hidden="1"/>
    <col min="16145" max="16145" width="11.7109375" style="11" hidden="1"/>
    <col min="16146" max="16147" width="13.140625" style="11" hidden="1"/>
    <col min="16148" max="16148" width="12" style="11" hidden="1"/>
    <col min="16149" max="16149" width="11.7109375" style="11" hidden="1"/>
    <col min="16150" max="16152" width="13.140625" style="11" hidden="1"/>
    <col min="16153" max="16384" width="9.140625" style="11" hidden="1"/>
  </cols>
  <sheetData>
    <row r="1" spans="1:16" ht="7.5" customHeight="1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6" ht="21" customHeight="1">
      <c r="B2" s="249" t="s">
        <v>801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6" ht="7.5" customHeight="1" thickBot="1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6" ht="30.75" customHeight="1" thickBot="1">
      <c r="B4" s="176" t="s">
        <v>293</v>
      </c>
      <c r="C4" s="177" t="s">
        <v>294</v>
      </c>
      <c r="D4" s="176" t="s">
        <v>704</v>
      </c>
      <c r="E4" s="177" t="s">
        <v>295</v>
      </c>
      <c r="F4" s="176" t="s">
        <v>296</v>
      </c>
      <c r="G4" s="198" t="s">
        <v>713</v>
      </c>
      <c r="H4" s="244" t="s">
        <v>406</v>
      </c>
      <c r="I4" s="178" t="s">
        <v>298</v>
      </c>
      <c r="J4" s="178" t="s">
        <v>299</v>
      </c>
      <c r="K4" s="203" t="s">
        <v>708</v>
      </c>
      <c r="L4" s="180" t="s">
        <v>301</v>
      </c>
      <c r="M4" s="180" t="s">
        <v>3</v>
      </c>
      <c r="N4" s="180" t="s">
        <v>407</v>
      </c>
      <c r="O4" s="180" t="s">
        <v>408</v>
      </c>
    </row>
    <row r="5" spans="1:16" s="2" customFormat="1" ht="15.75" customHeight="1">
      <c r="A5" s="86"/>
      <c r="B5" s="200" t="s">
        <v>530</v>
      </c>
      <c r="C5" s="201"/>
      <c r="D5" s="201"/>
      <c r="E5" s="201"/>
      <c r="F5" s="202"/>
      <c r="G5" s="196"/>
      <c r="H5" s="161" t="s">
        <v>303</v>
      </c>
      <c r="I5" s="301" t="s">
        <v>530</v>
      </c>
      <c r="J5" s="302"/>
      <c r="K5" s="51" t="s">
        <v>303</v>
      </c>
      <c r="L5" s="227"/>
      <c r="M5" s="228"/>
      <c r="N5" s="228"/>
      <c r="O5" s="229" t="s">
        <v>492</v>
      </c>
      <c r="P5" s="231"/>
    </row>
    <row r="6" spans="1:16" ht="27.75" customHeight="1">
      <c r="B6" s="28">
        <v>1</v>
      </c>
      <c r="C6" s="35" t="s">
        <v>596</v>
      </c>
      <c r="D6" s="28"/>
      <c r="E6" s="28" t="s">
        <v>335</v>
      </c>
      <c r="F6" s="28" t="s">
        <v>487</v>
      </c>
      <c r="G6" s="28" t="s">
        <v>630</v>
      </c>
      <c r="H6" s="29">
        <v>558.1</v>
      </c>
      <c r="I6" s="28" t="s">
        <v>420</v>
      </c>
      <c r="J6" s="28" t="s">
        <v>7</v>
      </c>
      <c r="K6" s="29">
        <v>558</v>
      </c>
      <c r="L6" s="30">
        <v>13952504.050739732</v>
      </c>
      <c r="M6" s="30">
        <v>3553910.3345812978</v>
      </c>
      <c r="N6" s="30">
        <v>1851633.9924323997</v>
      </c>
      <c r="O6" s="54">
        <f t="shared" ref="O6:O15" si="0">SUM(L6:N6)</f>
        <v>19358048.377753429</v>
      </c>
    </row>
    <row r="7" spans="1:16" ht="22.5" customHeight="1">
      <c r="B7" s="307">
        <v>2</v>
      </c>
      <c r="C7" s="303" t="s">
        <v>564</v>
      </c>
      <c r="D7" s="56"/>
      <c r="E7" s="307" t="s">
        <v>335</v>
      </c>
      <c r="F7" s="28" t="s">
        <v>132</v>
      </c>
      <c r="G7" s="307" t="s">
        <v>630</v>
      </c>
      <c r="H7" s="320">
        <v>2996</v>
      </c>
      <c r="I7" s="28" t="s">
        <v>480</v>
      </c>
      <c r="J7" s="28" t="s">
        <v>0</v>
      </c>
      <c r="K7" s="29">
        <v>1488.9</v>
      </c>
      <c r="L7" s="30">
        <v>74449705</v>
      </c>
      <c r="M7" s="30">
        <v>52048641.25826849</v>
      </c>
      <c r="N7" s="30">
        <v>12836576.341731505</v>
      </c>
      <c r="O7" s="54">
        <f t="shared" si="0"/>
        <v>139334922.59999999</v>
      </c>
    </row>
    <row r="8" spans="1:16" ht="22.5" customHeight="1">
      <c r="B8" s="313"/>
      <c r="C8" s="312"/>
      <c r="D8" s="184"/>
      <c r="E8" s="313"/>
      <c r="F8" s="28" t="s">
        <v>133</v>
      </c>
      <c r="G8" s="313"/>
      <c r="H8" s="355"/>
      <c r="I8" s="28" t="s">
        <v>465</v>
      </c>
      <c r="J8" s="28" t="s">
        <v>7</v>
      </c>
      <c r="K8" s="29">
        <v>303.98</v>
      </c>
      <c r="L8" s="30">
        <v>15198999.999999991</v>
      </c>
      <c r="M8" s="30">
        <v>11910381.777617941</v>
      </c>
      <c r="N8" s="30">
        <v>6902169.0032039788</v>
      </c>
      <c r="O8" s="54">
        <f t="shared" si="0"/>
        <v>34011550.780821912</v>
      </c>
    </row>
    <row r="9" spans="1:16" ht="22.5" customHeight="1">
      <c r="A9" s="86"/>
      <c r="B9" s="308"/>
      <c r="C9" s="306"/>
      <c r="D9" s="183"/>
      <c r="E9" s="308"/>
      <c r="F9" s="28" t="s">
        <v>134</v>
      </c>
      <c r="G9" s="308"/>
      <c r="H9" s="321"/>
      <c r="I9" s="28" t="s">
        <v>386</v>
      </c>
      <c r="J9" s="28" t="s">
        <v>127</v>
      </c>
      <c r="K9" s="29">
        <v>1203.1099999999999</v>
      </c>
      <c r="L9" s="30">
        <v>60155599.999999963</v>
      </c>
      <c r="M9" s="30">
        <v>49125310.333367921</v>
      </c>
      <c r="N9" s="30">
        <v>29035537.148823865</v>
      </c>
      <c r="O9" s="54">
        <f t="shared" si="0"/>
        <v>138316447.48219174</v>
      </c>
      <c r="P9" s="231"/>
    </row>
    <row r="10" spans="1:16" ht="36.75" customHeight="1">
      <c r="B10" s="28">
        <v>3</v>
      </c>
      <c r="C10" s="35" t="s">
        <v>611</v>
      </c>
      <c r="D10" s="28"/>
      <c r="E10" s="28" t="s">
        <v>335</v>
      </c>
      <c r="F10" s="28" t="s">
        <v>136</v>
      </c>
      <c r="G10" s="28"/>
      <c r="H10" s="29">
        <v>667.6</v>
      </c>
      <c r="I10" s="28" t="s">
        <v>6</v>
      </c>
      <c r="J10" s="28" t="s">
        <v>0</v>
      </c>
      <c r="K10" s="29">
        <v>667.6</v>
      </c>
      <c r="L10" s="30">
        <v>66760000.000000015</v>
      </c>
      <c r="M10" s="30">
        <v>56840838.123946711</v>
      </c>
      <c r="N10" s="30">
        <v>18377554.013039593</v>
      </c>
      <c r="O10" s="54">
        <f t="shared" si="0"/>
        <v>141978392.13698632</v>
      </c>
    </row>
    <row r="11" spans="1:16" ht="26.25" customHeight="1">
      <c r="B11" s="28">
        <v>4</v>
      </c>
      <c r="C11" s="52" t="s">
        <v>612</v>
      </c>
      <c r="D11" s="28"/>
      <c r="E11" s="52" t="s">
        <v>335</v>
      </c>
      <c r="F11" s="28" t="s">
        <v>137</v>
      </c>
      <c r="G11" s="28" t="s">
        <v>630</v>
      </c>
      <c r="H11" s="29">
        <v>2329.5700000000002</v>
      </c>
      <c r="I11" s="28" t="s">
        <v>71</v>
      </c>
      <c r="J11" s="28" t="s">
        <v>0</v>
      </c>
      <c r="K11" s="29">
        <v>2329.5700000000002</v>
      </c>
      <c r="L11" s="30">
        <v>232957000.00000006</v>
      </c>
      <c r="M11" s="30">
        <v>107713799.90371925</v>
      </c>
      <c r="N11" s="30">
        <v>69993069.623677999</v>
      </c>
      <c r="O11" s="54">
        <f t="shared" si="0"/>
        <v>410663869.52739727</v>
      </c>
    </row>
    <row r="12" spans="1:16" ht="24" customHeight="1">
      <c r="A12" s="85" t="s">
        <v>544</v>
      </c>
      <c r="B12" s="307">
        <v>5</v>
      </c>
      <c r="C12" s="307" t="s">
        <v>614</v>
      </c>
      <c r="D12" s="307" t="s">
        <v>719</v>
      </c>
      <c r="E12" s="260" t="s">
        <v>486</v>
      </c>
      <c r="F12" s="28" t="s">
        <v>524</v>
      </c>
      <c r="G12" s="307" t="s">
        <v>630</v>
      </c>
      <c r="H12" s="320">
        <v>1390.46</v>
      </c>
      <c r="I12" s="31" t="s">
        <v>741</v>
      </c>
      <c r="J12" s="28" t="s">
        <v>0</v>
      </c>
      <c r="K12" s="29">
        <v>900</v>
      </c>
      <c r="L12" s="425">
        <v>0</v>
      </c>
      <c r="M12" s="30">
        <v>-1.3691124034254518E-2</v>
      </c>
      <c r="N12" s="30">
        <v>1.3691124034254518E-2</v>
      </c>
      <c r="O12" s="54">
        <f t="shared" si="0"/>
        <v>0</v>
      </c>
    </row>
    <row r="13" spans="1:16" ht="24" customHeight="1">
      <c r="A13" s="85" t="s">
        <v>545</v>
      </c>
      <c r="B13" s="313"/>
      <c r="C13" s="313"/>
      <c r="D13" s="313"/>
      <c r="E13" s="261"/>
      <c r="F13" s="28" t="s">
        <v>525</v>
      </c>
      <c r="G13" s="313"/>
      <c r="H13" s="355"/>
      <c r="I13" s="31" t="s">
        <v>742</v>
      </c>
      <c r="J13" s="28" t="s">
        <v>7</v>
      </c>
      <c r="K13" s="29">
        <v>293.62</v>
      </c>
      <c r="L13" s="425">
        <v>0</v>
      </c>
      <c r="M13" s="30">
        <v>-3.2086176016559338E-2</v>
      </c>
      <c r="N13" s="30">
        <v>3.2086176016559338E-2</v>
      </c>
      <c r="O13" s="54">
        <f t="shared" si="0"/>
        <v>0</v>
      </c>
    </row>
    <row r="14" spans="1:16" ht="24" customHeight="1">
      <c r="A14" s="85" t="s">
        <v>546</v>
      </c>
      <c r="B14" s="308"/>
      <c r="C14" s="308"/>
      <c r="D14" s="308"/>
      <c r="E14" s="262"/>
      <c r="F14" s="32" t="s">
        <v>526</v>
      </c>
      <c r="G14" s="308"/>
      <c r="H14" s="321"/>
      <c r="I14" s="32" t="s">
        <v>743</v>
      </c>
      <c r="J14" s="32" t="s">
        <v>127</v>
      </c>
      <c r="K14" s="33">
        <v>196.84</v>
      </c>
      <c r="L14" s="425">
        <v>0</v>
      </c>
      <c r="M14" s="30">
        <v>0</v>
      </c>
      <c r="N14" s="30">
        <v>0</v>
      </c>
      <c r="O14" s="54">
        <f t="shared" si="0"/>
        <v>0</v>
      </c>
    </row>
    <row r="15" spans="1:16" ht="27" customHeight="1">
      <c r="A15" s="85" t="s">
        <v>547</v>
      </c>
      <c r="B15" s="269">
        <v>6</v>
      </c>
      <c r="C15" s="263" t="s">
        <v>615</v>
      </c>
      <c r="D15" s="32"/>
      <c r="E15" s="260" t="s">
        <v>486</v>
      </c>
      <c r="F15" s="32" t="s">
        <v>35</v>
      </c>
      <c r="G15" s="32"/>
      <c r="H15" s="33">
        <v>900.3</v>
      </c>
      <c r="I15" s="32" t="s">
        <v>750</v>
      </c>
      <c r="J15" s="32" t="s">
        <v>0</v>
      </c>
      <c r="K15" s="33">
        <v>900.3</v>
      </c>
      <c r="L15" s="425">
        <v>46121112.777397253</v>
      </c>
      <c r="M15" s="30">
        <v>3623096.3126896224</v>
      </c>
      <c r="N15" s="30">
        <v>2384775.9595706514</v>
      </c>
      <c r="O15" s="54">
        <f t="shared" si="0"/>
        <v>52128985.049657531</v>
      </c>
    </row>
    <row r="16" spans="1:16" ht="27" customHeight="1">
      <c r="A16" s="85" t="s">
        <v>547</v>
      </c>
      <c r="B16" s="270"/>
      <c r="C16" s="265"/>
      <c r="D16" s="32"/>
      <c r="E16" s="262"/>
      <c r="F16" s="32" t="s">
        <v>548</v>
      </c>
      <c r="G16" s="32"/>
      <c r="H16" s="33">
        <v>900.3</v>
      </c>
      <c r="I16" s="32" t="s">
        <v>750</v>
      </c>
      <c r="J16" s="32" t="s">
        <v>0</v>
      </c>
      <c r="K16" s="33">
        <v>900.3</v>
      </c>
      <c r="L16" s="425">
        <v>56268499.999999993</v>
      </c>
      <c r="M16" s="30">
        <v>6795976.2195560159</v>
      </c>
      <c r="N16" s="30">
        <v>3522759.1366083687</v>
      </c>
      <c r="O16" s="54">
        <f>SUM(L16:N16)</f>
        <v>66587235.356164381</v>
      </c>
    </row>
    <row r="17" spans="1:16" ht="39" customHeight="1">
      <c r="A17" s="85" t="s">
        <v>744</v>
      </c>
      <c r="B17" s="19">
        <v>7</v>
      </c>
      <c r="C17" s="222" t="s">
        <v>769</v>
      </c>
      <c r="D17" s="33"/>
      <c r="E17" s="32" t="s">
        <v>486</v>
      </c>
      <c r="F17" s="33" t="s">
        <v>745</v>
      </c>
      <c r="G17" s="33"/>
      <c r="H17" s="33">
        <v>1590.08</v>
      </c>
      <c r="I17" s="32" t="s">
        <v>749</v>
      </c>
      <c r="J17" s="32" t="s">
        <v>0</v>
      </c>
      <c r="K17" s="33">
        <v>1590.08</v>
      </c>
      <c r="L17" s="425">
        <v>0</v>
      </c>
      <c r="M17" s="30">
        <v>0</v>
      </c>
      <c r="N17" s="30">
        <v>0</v>
      </c>
      <c r="O17" s="54">
        <f>SUM(L17:N17)</f>
        <v>0</v>
      </c>
    </row>
    <row r="18" spans="1:16" ht="26.25" customHeight="1">
      <c r="A18" s="85" t="s">
        <v>746</v>
      </c>
      <c r="B18" s="269">
        <v>8</v>
      </c>
      <c r="C18" s="263" t="s">
        <v>768</v>
      </c>
      <c r="D18" s="33"/>
      <c r="E18" s="32" t="s">
        <v>486</v>
      </c>
      <c r="F18" s="33" t="s">
        <v>737</v>
      </c>
      <c r="G18" s="33"/>
      <c r="H18" s="33">
        <v>2233.79</v>
      </c>
      <c r="I18" s="32" t="s">
        <v>752</v>
      </c>
      <c r="J18" s="32" t="s">
        <v>0</v>
      </c>
      <c r="K18" s="33">
        <v>2233.79</v>
      </c>
      <c r="L18" s="30">
        <v>0</v>
      </c>
      <c r="M18" s="30">
        <v>0</v>
      </c>
      <c r="N18" s="30">
        <v>0</v>
      </c>
      <c r="O18" s="54">
        <f>SUM(L18:N18)</f>
        <v>0</v>
      </c>
    </row>
    <row r="19" spans="1:16" ht="26.25" customHeight="1">
      <c r="A19" s="85" t="s">
        <v>747</v>
      </c>
      <c r="B19" s="270"/>
      <c r="C19" s="265"/>
      <c r="D19" s="33"/>
      <c r="E19" s="32" t="s">
        <v>486</v>
      </c>
      <c r="F19" s="33" t="s">
        <v>748</v>
      </c>
      <c r="G19" s="33"/>
      <c r="H19" s="33">
        <v>45.96</v>
      </c>
      <c r="I19" s="32" t="s">
        <v>751</v>
      </c>
      <c r="J19" s="32" t="s">
        <v>0</v>
      </c>
      <c r="K19" s="33">
        <v>45.96</v>
      </c>
      <c r="L19" s="30">
        <v>0</v>
      </c>
      <c r="M19" s="30">
        <v>0</v>
      </c>
      <c r="N19" s="30">
        <v>0</v>
      </c>
      <c r="O19" s="54">
        <f>SUM(L19:N19)</f>
        <v>0</v>
      </c>
    </row>
    <row r="20" spans="1:16" s="1" customFormat="1" ht="12" thickBot="1">
      <c r="A20" s="85"/>
      <c r="C20" s="4"/>
      <c r="H20" s="3"/>
      <c r="I20" s="3"/>
      <c r="J20" s="3"/>
      <c r="K20" s="3"/>
      <c r="L20" s="5"/>
      <c r="M20" s="5"/>
      <c r="N20" s="5"/>
      <c r="O20" s="5"/>
      <c r="P20" s="230"/>
    </row>
    <row r="21" spans="1:16" s="2" customFormat="1" ht="22.5" customHeight="1" thickBot="1">
      <c r="A21" s="86"/>
      <c r="D21" s="1"/>
      <c r="E21" s="348" t="s">
        <v>486</v>
      </c>
      <c r="F21" s="349"/>
      <c r="G21" s="69" t="s">
        <v>641</v>
      </c>
      <c r="H21" s="351" t="s">
        <v>4</v>
      </c>
      <c r="I21" s="352"/>
      <c r="J21" s="353"/>
      <c r="K21" s="69" t="s">
        <v>641</v>
      </c>
      <c r="L21" s="94">
        <f>SUM(L6:L20)</f>
        <v>565863421.82813704</v>
      </c>
      <c r="M21" s="94">
        <f>SUM(M6:M20)</f>
        <v>291611954.21796995</v>
      </c>
      <c r="N21" s="94">
        <f>SUM(N6:N20)</f>
        <v>144904075.26486564</v>
      </c>
      <c r="O21" s="94">
        <f>SUM(O6:O20)</f>
        <v>1002379451.3109726</v>
      </c>
      <c r="P21" s="245"/>
    </row>
    <row r="22" spans="1:16" s="1" customFormat="1">
      <c r="A22" s="85"/>
      <c r="C22" s="4"/>
      <c r="H22" s="3"/>
      <c r="I22" s="3"/>
      <c r="J22" s="3"/>
      <c r="K22" s="3"/>
      <c r="L22" s="5"/>
      <c r="M22" s="88">
        <f>SUM(M21:N21)</f>
        <v>436516029.48283559</v>
      </c>
      <c r="N22" s="5"/>
      <c r="O22" s="5"/>
      <c r="P22" s="230"/>
    </row>
    <row r="23" spans="1:16" s="1" customFormat="1">
      <c r="A23" s="85"/>
      <c r="C23" s="4"/>
      <c r="H23" s="3"/>
      <c r="I23" s="3"/>
      <c r="J23" s="3"/>
      <c r="K23" s="3"/>
      <c r="L23" s="5"/>
      <c r="M23" s="5"/>
      <c r="N23" s="5"/>
      <c r="O23" s="5"/>
      <c r="P23" s="230"/>
    </row>
    <row r="24" spans="1:16" s="1" customFormat="1">
      <c r="A24" s="85"/>
      <c r="C24" s="4"/>
      <c r="H24" s="3"/>
      <c r="I24" s="3"/>
      <c r="J24" s="3"/>
      <c r="K24" s="3"/>
      <c r="L24" s="5"/>
      <c r="M24" s="5"/>
      <c r="N24" s="5"/>
      <c r="O24" s="5"/>
      <c r="P24" s="230"/>
    </row>
    <row r="25" spans="1:16" s="1" customFormat="1" ht="12" thickBot="1">
      <c r="A25" s="85"/>
      <c r="C25" s="4"/>
      <c r="H25" s="3"/>
      <c r="I25" s="3"/>
      <c r="J25" s="3"/>
      <c r="K25" s="3"/>
      <c r="L25" s="5"/>
      <c r="M25" s="5"/>
      <c r="N25" s="5"/>
      <c r="O25" s="5"/>
      <c r="P25" s="230"/>
    </row>
    <row r="26" spans="1:16" ht="30.75" customHeight="1" thickBot="1">
      <c r="B26" s="176" t="s">
        <v>293</v>
      </c>
      <c r="C26" s="177" t="s">
        <v>294</v>
      </c>
      <c r="D26" s="176" t="s">
        <v>704</v>
      </c>
      <c r="E26" s="177" t="s">
        <v>295</v>
      </c>
      <c r="F26" s="176" t="s">
        <v>296</v>
      </c>
      <c r="G26" s="198" t="s">
        <v>713</v>
      </c>
      <c r="H26" s="178" t="s">
        <v>406</v>
      </c>
      <c r="I26" s="178" t="s">
        <v>298</v>
      </c>
      <c r="J26" s="178" t="s">
        <v>299</v>
      </c>
      <c r="K26" s="203" t="s">
        <v>708</v>
      </c>
      <c r="L26" s="180" t="s">
        <v>301</v>
      </c>
      <c r="M26" s="180" t="s">
        <v>3</v>
      </c>
      <c r="N26" s="180" t="s">
        <v>407</v>
      </c>
      <c r="O26" s="180" t="s">
        <v>408</v>
      </c>
    </row>
    <row r="27" spans="1:16" s="2" customFormat="1" ht="15.75" customHeight="1">
      <c r="A27" s="86"/>
      <c r="B27" s="200" t="s">
        <v>530</v>
      </c>
      <c r="C27" s="201"/>
      <c r="D27" s="201"/>
      <c r="E27" s="201"/>
      <c r="F27" s="202"/>
      <c r="G27" s="196"/>
      <c r="H27" s="161" t="s">
        <v>303</v>
      </c>
      <c r="I27" s="301" t="s">
        <v>530</v>
      </c>
      <c r="J27" s="302"/>
      <c r="K27" s="51" t="s">
        <v>303</v>
      </c>
      <c r="L27" s="227"/>
      <c r="M27" s="228"/>
      <c r="N27" s="228"/>
      <c r="O27" s="229" t="s">
        <v>492</v>
      </c>
      <c r="P27" s="231"/>
    </row>
    <row r="28" spans="1:16" ht="27.75" customHeight="1">
      <c r="A28" s="85" t="s">
        <v>543</v>
      </c>
      <c r="B28" s="56">
        <v>1</v>
      </c>
      <c r="C28" s="204" t="s">
        <v>616</v>
      </c>
      <c r="D28" s="28"/>
      <c r="E28" s="56" t="s">
        <v>351</v>
      </c>
      <c r="F28" s="28" t="s">
        <v>527</v>
      </c>
      <c r="G28" s="28" t="s">
        <v>630</v>
      </c>
      <c r="H28" s="29">
        <v>1535.83</v>
      </c>
      <c r="I28" s="31" t="s">
        <v>509</v>
      </c>
      <c r="J28" s="28" t="s">
        <v>0</v>
      </c>
      <c r="K28" s="29">
        <v>1535.83</v>
      </c>
      <c r="L28" s="30">
        <v>0</v>
      </c>
      <c r="M28" s="30">
        <v>0</v>
      </c>
      <c r="N28" s="30">
        <v>0</v>
      </c>
      <c r="O28" s="54">
        <f t="shared" ref="O28" si="1">SUM(L28:N28)</f>
        <v>0</v>
      </c>
    </row>
    <row r="29" spans="1:16" s="1" customFormat="1" ht="12" thickBot="1">
      <c r="A29" s="85"/>
      <c r="C29" s="4"/>
      <c r="H29" s="3"/>
      <c r="I29" s="3"/>
      <c r="J29" s="3"/>
      <c r="K29" s="3"/>
      <c r="L29" s="5"/>
      <c r="M29" s="5"/>
      <c r="N29" s="5"/>
      <c r="O29" s="5"/>
      <c r="P29" s="230"/>
    </row>
    <row r="30" spans="1:16" s="2" customFormat="1" ht="22.5" customHeight="1" thickBot="1">
      <c r="A30" s="85"/>
      <c r="D30" s="1"/>
      <c r="E30" s="348" t="s">
        <v>351</v>
      </c>
      <c r="F30" s="349"/>
      <c r="G30" s="69" t="s">
        <v>641</v>
      </c>
      <c r="H30" s="351" t="s">
        <v>4</v>
      </c>
      <c r="I30" s="352"/>
      <c r="J30" s="353"/>
      <c r="K30" s="69" t="s">
        <v>641</v>
      </c>
      <c r="L30" s="94">
        <f>SUM(L27:L29)</f>
        <v>0</v>
      </c>
      <c r="M30" s="94">
        <f>SUM(M27:M29)</f>
        <v>0</v>
      </c>
      <c r="N30" s="94">
        <f>SUM(N27:N29)</f>
        <v>0</v>
      </c>
      <c r="O30" s="94">
        <f>SUM(O27:O29)</f>
        <v>0</v>
      </c>
      <c r="P30" s="245"/>
    </row>
    <row r="31" spans="1:16" s="1" customFormat="1">
      <c r="A31" s="86"/>
      <c r="C31" s="4"/>
      <c r="H31" s="3"/>
      <c r="I31" s="3"/>
      <c r="J31" s="3"/>
      <c r="K31" s="3"/>
      <c r="L31" s="5"/>
      <c r="M31" s="88">
        <f>SUM(M30:N30)</f>
        <v>0</v>
      </c>
      <c r="N31" s="5"/>
      <c r="O31" s="5"/>
      <c r="P31" s="231"/>
    </row>
    <row r="32" spans="1:16" s="1" customFormat="1" hidden="1">
      <c r="A32" s="85"/>
      <c r="C32" s="4"/>
      <c r="H32" s="3"/>
      <c r="I32" s="3"/>
      <c r="J32" s="3"/>
      <c r="K32" s="3"/>
      <c r="L32" s="5"/>
      <c r="M32" s="5"/>
      <c r="N32" s="5"/>
      <c r="O32" s="5"/>
      <c r="P32" s="230"/>
    </row>
    <row r="33" spans="1:16" s="1" customFormat="1">
      <c r="A33" s="85"/>
      <c r="C33" s="4"/>
      <c r="H33" s="3"/>
      <c r="I33" s="3"/>
      <c r="J33" s="3"/>
      <c r="K33" s="3"/>
      <c r="L33" s="5"/>
      <c r="M33" s="5"/>
      <c r="N33" s="5"/>
      <c r="O33" s="5"/>
      <c r="P33" s="230"/>
    </row>
    <row r="34" spans="1:16" s="1" customFormat="1" ht="12" thickBot="1">
      <c r="A34" s="85"/>
      <c r="C34" s="4"/>
      <c r="H34" s="3"/>
      <c r="I34" s="3"/>
      <c r="J34" s="3"/>
      <c r="K34" s="3"/>
      <c r="L34" s="5"/>
      <c r="M34" s="5"/>
      <c r="N34" s="5"/>
      <c r="O34" s="5"/>
      <c r="P34" s="230"/>
    </row>
    <row r="35" spans="1:16" ht="30.75" customHeight="1" thickBot="1">
      <c r="B35" s="176" t="s">
        <v>293</v>
      </c>
      <c r="C35" s="177" t="s">
        <v>294</v>
      </c>
      <c r="D35" s="176" t="s">
        <v>704</v>
      </c>
      <c r="E35" s="177" t="s">
        <v>295</v>
      </c>
      <c r="F35" s="176" t="s">
        <v>296</v>
      </c>
      <c r="G35" s="198" t="s">
        <v>713</v>
      </c>
      <c r="H35" s="178" t="s">
        <v>406</v>
      </c>
      <c r="I35" s="178" t="s">
        <v>298</v>
      </c>
      <c r="J35" s="178" t="s">
        <v>299</v>
      </c>
      <c r="K35" s="203" t="s">
        <v>708</v>
      </c>
      <c r="L35" s="180" t="s">
        <v>301</v>
      </c>
      <c r="M35" s="180" t="s">
        <v>3</v>
      </c>
      <c r="N35" s="180" t="s">
        <v>407</v>
      </c>
      <c r="O35" s="180" t="s">
        <v>408</v>
      </c>
    </row>
    <row r="36" spans="1:16" s="2" customFormat="1" ht="15.75" customHeight="1">
      <c r="A36" s="86"/>
      <c r="B36" s="200" t="s">
        <v>530</v>
      </c>
      <c r="C36" s="201"/>
      <c r="D36" s="201"/>
      <c r="E36" s="201"/>
      <c r="F36" s="202"/>
      <c r="G36" s="196"/>
      <c r="H36" s="161" t="s">
        <v>303</v>
      </c>
      <c r="I36" s="301" t="s">
        <v>530</v>
      </c>
      <c r="J36" s="302"/>
      <c r="K36" s="51" t="s">
        <v>303</v>
      </c>
      <c r="L36" s="227"/>
      <c r="M36" s="228"/>
      <c r="N36" s="228"/>
      <c r="O36" s="229" t="s">
        <v>492</v>
      </c>
      <c r="P36" s="231"/>
    </row>
    <row r="37" spans="1:16" ht="26.25" customHeight="1">
      <c r="A37" s="86"/>
      <c r="B37" s="28">
        <v>1</v>
      </c>
      <c r="C37" s="35" t="s">
        <v>729</v>
      </c>
      <c r="D37" s="28"/>
      <c r="E37" s="28" t="s">
        <v>388</v>
      </c>
      <c r="F37" s="28" t="s">
        <v>135</v>
      </c>
      <c r="G37" s="28" t="s">
        <v>630</v>
      </c>
      <c r="H37" s="29">
        <v>1986.12</v>
      </c>
      <c r="I37" s="28" t="s">
        <v>1</v>
      </c>
      <c r="J37" s="28" t="s">
        <v>0</v>
      </c>
      <c r="K37" s="28">
        <v>1986.12</v>
      </c>
      <c r="L37" s="30">
        <v>98117693.753424644</v>
      </c>
      <c r="M37" s="30">
        <v>4121176.4119121791</v>
      </c>
      <c r="N37" s="30">
        <v>2536108.5880878209</v>
      </c>
      <c r="O37" s="54">
        <f t="shared" ref="O37:O41" si="2">SUM(L37:N37)</f>
        <v>104774978.75342464</v>
      </c>
      <c r="P37" s="231"/>
    </row>
    <row r="38" spans="1:16" ht="22.5" customHeight="1">
      <c r="B38" s="56">
        <v>2</v>
      </c>
      <c r="C38" s="204" t="s">
        <v>617</v>
      </c>
      <c r="D38" s="28"/>
      <c r="E38" s="56" t="s">
        <v>388</v>
      </c>
      <c r="F38" s="28" t="s">
        <v>138</v>
      </c>
      <c r="G38" s="56" t="s">
        <v>630</v>
      </c>
      <c r="H38" s="250">
        <v>1680.84</v>
      </c>
      <c r="I38" s="31" t="s">
        <v>471</v>
      </c>
      <c r="J38" s="28" t="s">
        <v>7</v>
      </c>
      <c r="K38" s="29">
        <v>208.84</v>
      </c>
      <c r="L38" s="30">
        <v>3175728.7692397246</v>
      </c>
      <c r="M38" s="30">
        <v>265385.48928070784</v>
      </c>
      <c r="N38" s="30">
        <v>235898.51071929216</v>
      </c>
      <c r="O38" s="54">
        <f t="shared" si="2"/>
        <v>3677012.7692397246</v>
      </c>
    </row>
    <row r="39" spans="1:16" ht="26.25" customHeight="1">
      <c r="A39" s="85" t="s">
        <v>551</v>
      </c>
      <c r="B39" s="28">
        <v>3</v>
      </c>
      <c r="C39" s="35" t="s">
        <v>538</v>
      </c>
      <c r="D39" s="28"/>
      <c r="E39" s="28" t="s">
        <v>388</v>
      </c>
      <c r="F39" s="28" t="s">
        <v>528</v>
      </c>
      <c r="G39" s="28" t="s">
        <v>630</v>
      </c>
      <c r="H39" s="29">
        <v>3412.98</v>
      </c>
      <c r="I39" s="31" t="s">
        <v>509</v>
      </c>
      <c r="J39" s="28" t="s">
        <v>0</v>
      </c>
      <c r="K39" s="29">
        <v>3412.98</v>
      </c>
      <c r="L39" s="30">
        <v>341298000.00000006</v>
      </c>
      <c r="M39" s="30">
        <v>43903586.061518192</v>
      </c>
      <c r="N39" s="30">
        <v>26682044.080947567</v>
      </c>
      <c r="O39" s="54">
        <f t="shared" si="2"/>
        <v>411883630.14246583</v>
      </c>
    </row>
    <row r="40" spans="1:16" ht="26.25" customHeight="1">
      <c r="A40" s="85" t="s">
        <v>549</v>
      </c>
      <c r="B40" s="269">
        <v>4</v>
      </c>
      <c r="C40" s="263" t="s">
        <v>631</v>
      </c>
      <c r="D40" s="33"/>
      <c r="E40" s="32" t="s">
        <v>388</v>
      </c>
      <c r="F40" s="28" t="s">
        <v>37</v>
      </c>
      <c r="G40" s="195"/>
      <c r="H40" s="320">
        <v>4601.49</v>
      </c>
      <c r="I40" s="32" t="s">
        <v>739</v>
      </c>
      <c r="J40" s="28" t="s">
        <v>0</v>
      </c>
      <c r="K40" s="33">
        <v>1499.7</v>
      </c>
      <c r="L40" s="425">
        <v>0</v>
      </c>
      <c r="M40" s="30">
        <v>-2.9784199946547209E-3</v>
      </c>
      <c r="N40" s="30">
        <v>2.9784199946547209E-3</v>
      </c>
      <c r="O40" s="54">
        <f>SUM(L40:N40)</f>
        <v>0</v>
      </c>
    </row>
    <row r="41" spans="1:16" ht="26.25" customHeight="1">
      <c r="A41" s="85" t="s">
        <v>549</v>
      </c>
      <c r="B41" s="270"/>
      <c r="C41" s="265"/>
      <c r="D41" s="33"/>
      <c r="E41" s="32" t="s">
        <v>388</v>
      </c>
      <c r="F41" s="28" t="s">
        <v>550</v>
      </c>
      <c r="G41" s="195"/>
      <c r="H41" s="321"/>
      <c r="I41" s="32" t="s">
        <v>740</v>
      </c>
      <c r="J41" s="28" t="s">
        <v>7</v>
      </c>
      <c r="K41" s="33">
        <v>3101.79</v>
      </c>
      <c r="L41" s="30">
        <v>0</v>
      </c>
      <c r="M41" s="30">
        <v>0</v>
      </c>
      <c r="N41" s="30">
        <v>0</v>
      </c>
      <c r="O41" s="54">
        <f t="shared" si="2"/>
        <v>0</v>
      </c>
    </row>
    <row r="42" spans="1:16" s="1" customFormat="1" ht="12" thickBot="1">
      <c r="A42" s="85"/>
      <c r="C42" s="4"/>
      <c r="H42" s="3"/>
      <c r="I42" s="3"/>
      <c r="J42" s="3"/>
      <c r="K42" s="3"/>
      <c r="L42" s="5"/>
      <c r="M42" s="5"/>
      <c r="N42" s="5"/>
      <c r="O42" s="5"/>
      <c r="P42" s="230"/>
    </row>
    <row r="43" spans="1:16" s="2" customFormat="1" ht="22.5" customHeight="1" thickBot="1">
      <c r="A43" s="85"/>
      <c r="D43" s="1"/>
      <c r="E43" s="348" t="s">
        <v>388</v>
      </c>
      <c r="F43" s="349"/>
      <c r="G43" s="69" t="s">
        <v>641</v>
      </c>
      <c r="H43" s="351" t="s">
        <v>4</v>
      </c>
      <c r="I43" s="352"/>
      <c r="J43" s="353"/>
      <c r="K43" s="69" t="s">
        <v>641</v>
      </c>
      <c r="L43" s="94">
        <f>SUM(L37:L42)</f>
        <v>442591422.52266443</v>
      </c>
      <c r="M43" s="94">
        <f>SUM(M37:M42)</f>
        <v>48290147.959732659</v>
      </c>
      <c r="N43" s="94">
        <f>SUM(N37:N42)</f>
        <v>29454051.182733104</v>
      </c>
      <c r="O43" s="94">
        <f>SUM(O37:O42)</f>
        <v>520335621.6651302</v>
      </c>
      <c r="P43" s="245"/>
    </row>
    <row r="44" spans="1:16" s="1" customFormat="1">
      <c r="A44" s="85"/>
      <c r="C44" s="4"/>
      <c r="H44" s="3"/>
      <c r="I44" s="3"/>
      <c r="J44" s="3"/>
      <c r="K44" s="3"/>
      <c r="L44" s="5"/>
      <c r="M44" s="88">
        <f>SUM(M43:N43)</f>
        <v>77744199.14246577</v>
      </c>
      <c r="N44" s="5"/>
      <c r="O44" s="5"/>
      <c r="P44" s="230"/>
    </row>
    <row r="45" spans="1:16" s="1" customFormat="1">
      <c r="A45" s="85"/>
      <c r="C45" s="4"/>
      <c r="H45" s="3"/>
      <c r="I45" s="3"/>
      <c r="J45" s="3"/>
      <c r="K45" s="3"/>
      <c r="L45" s="5"/>
      <c r="M45" s="5"/>
      <c r="N45" s="5"/>
      <c r="O45" s="5"/>
      <c r="P45" s="230"/>
    </row>
    <row r="46" spans="1:16" s="1" customFormat="1" ht="12" thickBot="1">
      <c r="A46" s="85"/>
      <c r="C46" s="4"/>
      <c r="H46" s="3"/>
      <c r="I46" s="3"/>
      <c r="J46" s="3"/>
      <c r="K46" s="3"/>
      <c r="L46" s="5"/>
      <c r="M46" s="5"/>
      <c r="N46" s="5"/>
      <c r="O46" s="5"/>
      <c r="P46" s="230"/>
    </row>
    <row r="47" spans="1:16" s="1" customFormat="1" ht="12" hidden="1" thickBot="1">
      <c r="A47" s="85"/>
      <c r="C47" s="4"/>
      <c r="H47" s="3"/>
      <c r="I47" s="3"/>
      <c r="J47" s="3"/>
      <c r="K47" s="3"/>
      <c r="L47" s="5"/>
      <c r="M47" s="5"/>
      <c r="N47" s="5"/>
      <c r="O47" s="5"/>
      <c r="P47" s="230"/>
    </row>
    <row r="48" spans="1:16" ht="30.75" customHeight="1" thickBot="1">
      <c r="B48" s="176" t="s">
        <v>293</v>
      </c>
      <c r="C48" s="177" t="s">
        <v>294</v>
      </c>
      <c r="D48" s="176" t="s">
        <v>704</v>
      </c>
      <c r="E48" s="177" t="s">
        <v>295</v>
      </c>
      <c r="F48" s="176" t="s">
        <v>296</v>
      </c>
      <c r="G48" s="198" t="s">
        <v>713</v>
      </c>
      <c r="H48" s="178" t="s">
        <v>406</v>
      </c>
      <c r="I48" s="178" t="s">
        <v>298</v>
      </c>
      <c r="J48" s="178" t="s">
        <v>299</v>
      </c>
      <c r="K48" s="179" t="s">
        <v>300</v>
      </c>
      <c r="L48" s="180" t="s">
        <v>301</v>
      </c>
      <c r="M48" s="180" t="s">
        <v>3</v>
      </c>
      <c r="N48" s="180" t="s">
        <v>407</v>
      </c>
      <c r="O48" s="180" t="s">
        <v>408</v>
      </c>
    </row>
    <row r="49" spans="1:16" s="2" customFormat="1" ht="15.75" customHeight="1">
      <c r="A49" s="85"/>
      <c r="B49" s="273" t="s">
        <v>530</v>
      </c>
      <c r="C49" s="354"/>
      <c r="D49" s="354"/>
      <c r="E49" s="354"/>
      <c r="F49" s="274"/>
      <c r="G49" s="181"/>
      <c r="H49" s="50" t="s">
        <v>303</v>
      </c>
      <c r="I49" s="273" t="s">
        <v>530</v>
      </c>
      <c r="J49" s="274"/>
      <c r="K49" s="51" t="s">
        <v>303</v>
      </c>
      <c r="L49" s="227"/>
      <c r="M49" s="228"/>
      <c r="N49" s="228"/>
      <c r="O49" s="229" t="s">
        <v>492</v>
      </c>
      <c r="P49" s="230"/>
    </row>
    <row r="50" spans="1:16" ht="27" customHeight="1">
      <c r="B50" s="28">
        <v>1</v>
      </c>
      <c r="C50" s="35" t="s">
        <v>618</v>
      </c>
      <c r="D50" s="28"/>
      <c r="E50" s="28" t="s">
        <v>391</v>
      </c>
      <c r="F50" s="28" t="s">
        <v>129</v>
      </c>
      <c r="G50" s="28"/>
      <c r="H50" s="29">
        <v>1812</v>
      </c>
      <c r="I50" s="28" t="s">
        <v>379</v>
      </c>
      <c r="J50" s="28" t="s">
        <v>0</v>
      </c>
      <c r="K50" s="29">
        <v>906</v>
      </c>
      <c r="L50" s="30">
        <v>89262724.958904073</v>
      </c>
      <c r="M50" s="30">
        <v>67543692.361577049</v>
      </c>
      <c r="N50" s="30">
        <v>78166342.857601032</v>
      </c>
      <c r="O50" s="54">
        <f>SUM(L50:N50)</f>
        <v>234972760.17808217</v>
      </c>
    </row>
    <row r="51" spans="1:16" ht="22.5" customHeight="1">
      <c r="B51" s="307">
        <v>2</v>
      </c>
      <c r="C51" s="303" t="s">
        <v>619</v>
      </c>
      <c r="D51" s="56"/>
      <c r="E51" s="307" t="s">
        <v>391</v>
      </c>
      <c r="F51" s="28" t="s">
        <v>130</v>
      </c>
      <c r="G51" s="307"/>
      <c r="H51" s="320">
        <v>2407</v>
      </c>
      <c r="I51" s="28" t="s">
        <v>490</v>
      </c>
      <c r="J51" s="28" t="s">
        <v>0</v>
      </c>
      <c r="K51" s="29">
        <v>1140</v>
      </c>
      <c r="L51" s="30">
        <v>57317626.938630156</v>
      </c>
      <c r="M51" s="30">
        <v>34870528.064800002</v>
      </c>
      <c r="N51" s="30">
        <v>37523618.866816439</v>
      </c>
      <c r="O51" s="54">
        <f>SUM(L51:N51)</f>
        <v>129711773.87024659</v>
      </c>
    </row>
    <row r="52" spans="1:16" ht="22.5" customHeight="1">
      <c r="B52" s="308"/>
      <c r="C52" s="306"/>
      <c r="D52" s="183"/>
      <c r="E52" s="308"/>
      <c r="F52" s="28" t="s">
        <v>131</v>
      </c>
      <c r="G52" s="308"/>
      <c r="H52" s="321"/>
      <c r="I52" s="28" t="s">
        <v>325</v>
      </c>
      <c r="J52" s="28" t="s">
        <v>7</v>
      </c>
      <c r="K52" s="29">
        <v>1117</v>
      </c>
      <c r="L52" s="30">
        <v>69934582.595505118</v>
      </c>
      <c r="M52" s="30">
        <v>98951245.67226547</v>
      </c>
      <c r="N52" s="30">
        <v>54577356.847511925</v>
      </c>
      <c r="O52" s="54">
        <f>SUM(L52:N52)</f>
        <v>223463185.11528251</v>
      </c>
    </row>
    <row r="53" spans="1:16" ht="28.5" customHeight="1">
      <c r="B53" s="28">
        <v>3</v>
      </c>
      <c r="C53" s="35" t="s">
        <v>620</v>
      </c>
      <c r="D53" s="28"/>
      <c r="E53" s="28" t="s">
        <v>391</v>
      </c>
      <c r="F53" s="28" t="s">
        <v>488</v>
      </c>
      <c r="G53" s="28" t="s">
        <v>630</v>
      </c>
      <c r="H53" s="29">
        <v>3245.08</v>
      </c>
      <c r="I53" s="28" t="s">
        <v>489</v>
      </c>
      <c r="J53" s="28" t="s">
        <v>0</v>
      </c>
      <c r="K53" s="29">
        <v>3245.08</v>
      </c>
      <c r="L53" s="30">
        <v>279774362.35616446</v>
      </c>
      <c r="M53" s="30">
        <v>190048577.67442334</v>
      </c>
      <c r="N53" s="30">
        <v>43606276.007083513</v>
      </c>
      <c r="O53" s="54">
        <f>SUM(L53:N53)</f>
        <v>513429216.03767133</v>
      </c>
    </row>
    <row r="54" spans="1:16" s="1" customFormat="1" ht="12" thickBot="1">
      <c r="A54" s="85"/>
      <c r="C54" s="4"/>
      <c r="H54" s="3"/>
      <c r="I54" s="3"/>
      <c r="J54" s="3"/>
      <c r="K54" s="3"/>
      <c r="L54" s="5"/>
      <c r="M54" s="5"/>
      <c r="N54" s="5"/>
      <c r="O54" s="5"/>
      <c r="P54" s="230"/>
    </row>
    <row r="55" spans="1:16" s="2" customFormat="1" ht="22.5" customHeight="1" thickBot="1">
      <c r="A55" s="85"/>
      <c r="D55" s="1"/>
      <c r="E55" s="348" t="s">
        <v>391</v>
      </c>
      <c r="F55" s="349"/>
      <c r="G55" s="69" t="s">
        <v>641</v>
      </c>
      <c r="H55" s="351" t="s">
        <v>4</v>
      </c>
      <c r="I55" s="352"/>
      <c r="J55" s="353"/>
      <c r="K55" s="69" t="s">
        <v>641</v>
      </c>
      <c r="L55" s="94">
        <f>SUM(L49:L54)</f>
        <v>496289296.84920382</v>
      </c>
      <c r="M55" s="94">
        <f>SUM(M49:M54)</f>
        <v>391414043.77306587</v>
      </c>
      <c r="N55" s="94">
        <f>SUM(N49:N54)</f>
        <v>213873594.5790129</v>
      </c>
      <c r="O55" s="94">
        <f>SUM(O49:O54)</f>
        <v>1101576935.2012825</v>
      </c>
      <c r="P55" s="245"/>
    </row>
    <row r="56" spans="1:16" s="1" customFormat="1">
      <c r="A56" s="85"/>
      <c r="C56" s="4"/>
      <c r="H56" s="3"/>
      <c r="L56" s="5"/>
      <c r="M56" s="88">
        <f>SUM(M55:N55)</f>
        <v>605287638.3520788</v>
      </c>
      <c r="N56" s="5"/>
      <c r="O56" s="5"/>
      <c r="P56" s="230"/>
    </row>
    <row r="57" spans="1:16" s="1" customFormat="1">
      <c r="A57" s="85"/>
      <c r="C57" s="4"/>
      <c r="H57" s="3"/>
      <c r="L57" s="5"/>
      <c r="M57" s="88"/>
      <c r="N57" s="5"/>
      <c r="O57" s="5"/>
      <c r="P57" s="230"/>
    </row>
    <row r="58" spans="1:16" s="1" customFormat="1">
      <c r="A58" s="85"/>
      <c r="C58" s="4"/>
      <c r="H58" s="3"/>
      <c r="L58" s="5"/>
      <c r="M58" s="88"/>
      <c r="N58" s="5"/>
      <c r="O58" s="5"/>
      <c r="P58" s="230"/>
    </row>
    <row r="59" spans="1:16" s="1" customFormat="1" ht="12" thickBot="1">
      <c r="A59" s="85"/>
      <c r="C59" s="4"/>
      <c r="H59" s="3"/>
      <c r="L59" s="5"/>
      <c r="M59" s="5"/>
      <c r="N59" s="5"/>
      <c r="O59" s="5"/>
      <c r="P59" s="230"/>
    </row>
    <row r="60" spans="1:16" s="2" customFormat="1" ht="22.5" customHeight="1" thickBot="1">
      <c r="A60" s="85"/>
      <c r="C60" s="340" t="s">
        <v>707</v>
      </c>
      <c r="D60" s="341"/>
      <c r="E60" s="342"/>
      <c r="F60" s="343"/>
      <c r="G60" s="1"/>
      <c r="H60" s="348" t="s">
        <v>446</v>
      </c>
      <c r="I60" s="350"/>
      <c r="J60" s="349"/>
      <c r="K60" s="69" t="s">
        <v>641</v>
      </c>
      <c r="L60" s="94">
        <f>SUM(L21+L30+L43+L55)</f>
        <v>1504744141.2000053</v>
      </c>
      <c r="M60" s="94">
        <f>SUM(M21+M30+M43+M55)</f>
        <v>731316145.95076847</v>
      </c>
      <c r="N60" s="94">
        <f>SUM(N21+N30+N43+N55)</f>
        <v>388231721.02661169</v>
      </c>
      <c r="O60" s="94">
        <f>SUM(L60+M61)</f>
        <v>2624292008.1773853</v>
      </c>
      <c r="P60" s="230"/>
    </row>
    <row r="61" spans="1:16" ht="22.5" customHeight="1" thickBot="1">
      <c r="B61" s="2"/>
      <c r="C61" s="344"/>
      <c r="D61" s="345"/>
      <c r="E61" s="346"/>
      <c r="F61" s="347"/>
      <c r="G61" s="1"/>
      <c r="H61" s="348" t="s">
        <v>491</v>
      </c>
      <c r="I61" s="350"/>
      <c r="J61" s="349"/>
      <c r="K61" s="278" t="s">
        <v>641</v>
      </c>
      <c r="L61" s="279"/>
      <c r="M61" s="95">
        <f>SUM(M60+N60)</f>
        <v>1119547866.9773803</v>
      </c>
      <c r="N61" s="96"/>
      <c r="O61" s="91" t="s">
        <v>530</v>
      </c>
    </row>
    <row r="62" spans="1:16">
      <c r="B62" s="2"/>
    </row>
    <row r="63" spans="1:16">
      <c r="B63" s="2"/>
    </row>
    <row r="64" spans="1:16">
      <c r="B64" s="2"/>
    </row>
    <row r="65" spans="1:16" hidden="1">
      <c r="B65" s="2"/>
    </row>
    <row r="66" spans="1:16" hidden="1">
      <c r="B66" s="2"/>
    </row>
    <row r="67" spans="1:16" hidden="1">
      <c r="B67" s="2"/>
    </row>
    <row r="68" spans="1:16" hidden="1">
      <c r="B68" s="2"/>
    </row>
    <row r="69" spans="1:16" hidden="1">
      <c r="B69" s="2"/>
    </row>
    <row r="70" spans="1:16" hidden="1">
      <c r="B70" s="2"/>
    </row>
    <row r="71" spans="1:16" hidden="1">
      <c r="B71" s="2"/>
    </row>
    <row r="72" spans="1:16" hidden="1">
      <c r="B72" s="2"/>
    </row>
    <row r="73" spans="1:16" hidden="1">
      <c r="A73" s="86"/>
      <c r="B73" s="2"/>
      <c r="P73" s="231"/>
    </row>
    <row r="74" spans="1:16" hidden="1">
      <c r="B74" s="2"/>
    </row>
    <row r="75" spans="1:16" hidden="1">
      <c r="B75" s="2"/>
    </row>
    <row r="76" spans="1:16" hidden="1">
      <c r="B76" s="2"/>
    </row>
    <row r="77" spans="1:16" hidden="1">
      <c r="B77" s="2"/>
    </row>
    <row r="78" spans="1:16" hidden="1">
      <c r="B78" s="2"/>
    </row>
    <row r="79" spans="1:16" hidden="1">
      <c r="A79" s="86"/>
      <c r="B79" s="2"/>
      <c r="P79" s="231"/>
    </row>
    <row r="80" spans="1:16" hidden="1">
      <c r="B80" s="2"/>
    </row>
    <row r="81" spans="1:16" hidden="1">
      <c r="B81" s="2"/>
    </row>
    <row r="82" spans="1:16" hidden="1">
      <c r="B82" s="2"/>
    </row>
    <row r="83" spans="1:16" hidden="1">
      <c r="B83" s="2"/>
    </row>
    <row r="84" spans="1:16" hidden="1">
      <c r="B84" s="2"/>
    </row>
    <row r="85" spans="1:16" hidden="1">
      <c r="B85" s="2"/>
    </row>
    <row r="86" spans="1:16" hidden="1">
      <c r="B86" s="2"/>
    </row>
    <row r="87" spans="1:16" hidden="1">
      <c r="B87" s="2"/>
    </row>
    <row r="88" spans="1:16" hidden="1">
      <c r="A88" s="86"/>
      <c r="B88" s="2"/>
      <c r="P88" s="231"/>
    </row>
    <row r="89" spans="1:16" hidden="1">
      <c r="B89" s="2"/>
    </row>
    <row r="90" spans="1:16" hidden="1">
      <c r="B90" s="2"/>
    </row>
    <row r="91" spans="1:16" hidden="1">
      <c r="B91" s="2"/>
    </row>
    <row r="92" spans="1:16" hidden="1">
      <c r="B92" s="2"/>
    </row>
    <row r="93" spans="1:16" hidden="1">
      <c r="B93" s="2"/>
    </row>
    <row r="94" spans="1:16" hidden="1">
      <c r="A94" s="86"/>
      <c r="B94" s="2"/>
      <c r="P94" s="231"/>
    </row>
    <row r="95" spans="1:16" hidden="1">
      <c r="B95" s="2"/>
    </row>
    <row r="96" spans="1:16" hidden="1">
      <c r="B96" s="2"/>
    </row>
    <row r="97" spans="1:16" hidden="1">
      <c r="B97" s="2"/>
    </row>
    <row r="98" spans="1:16" hidden="1">
      <c r="A98" s="86"/>
      <c r="B98" s="2"/>
      <c r="P98" s="231"/>
    </row>
    <row r="99" spans="1:16" hidden="1">
      <c r="B99" s="2"/>
    </row>
    <row r="100" spans="1:16"/>
    <row r="101" spans="1:16"/>
    <row r="102" spans="1:16" hidden="1"/>
    <row r="103" spans="1:16" hidden="1"/>
    <row r="104" spans="1:16" hidden="1">
      <c r="A104" s="86"/>
      <c r="P104" s="231"/>
    </row>
    <row r="105" spans="1:16" hidden="1"/>
    <row r="106" spans="1:16" hidden="1"/>
    <row r="107" spans="1:16" hidden="1"/>
    <row r="108" spans="1:16" hidden="1">
      <c r="A108" s="86"/>
      <c r="P108" s="231"/>
    </row>
    <row r="109" spans="1:16" hidden="1"/>
    <row r="110" spans="1:16" hidden="1"/>
    <row r="111" spans="1:16" hidden="1"/>
    <row r="112" spans="1:16" hidden="1"/>
    <row r="113" spans="1:16" hidden="1"/>
    <row r="114" spans="1:16" hidden="1">
      <c r="A114" s="86"/>
      <c r="P114" s="231"/>
    </row>
    <row r="115" spans="1:16" hidden="1"/>
    <row r="116" spans="1:16" hidden="1"/>
    <row r="117" spans="1:16" hidden="1"/>
    <row r="118" spans="1:16" hidden="1"/>
    <row r="119" spans="1:16" hidden="1"/>
    <row r="120" spans="1:16" hidden="1"/>
    <row r="121" spans="1:16" hidden="1"/>
    <row r="122" spans="1:16" hidden="1"/>
    <row r="123" spans="1:16" hidden="1">
      <c r="A123" s="86"/>
      <c r="P123" s="231"/>
    </row>
    <row r="124" spans="1:16" hidden="1"/>
    <row r="125" spans="1:16" hidden="1">
      <c r="D125" s="9"/>
      <c r="E125" s="9"/>
      <c r="F125" s="9"/>
      <c r="G125" s="9"/>
      <c r="H125" s="10"/>
      <c r="I125" s="9"/>
      <c r="J125" s="9"/>
      <c r="K125" s="9"/>
      <c r="L125" s="12"/>
      <c r="M125" s="12"/>
      <c r="N125" s="12"/>
      <c r="O125" s="12"/>
    </row>
    <row r="126" spans="1:16" hidden="1">
      <c r="D126" s="9"/>
      <c r="E126" s="9"/>
      <c r="F126" s="9"/>
      <c r="G126" s="9"/>
      <c r="H126" s="10"/>
      <c r="I126" s="9"/>
      <c r="J126" s="9"/>
      <c r="K126" s="9"/>
      <c r="L126" s="12"/>
      <c r="M126" s="12"/>
      <c r="N126" s="12"/>
      <c r="O126" s="12"/>
    </row>
    <row r="127" spans="1:16" hidden="1">
      <c r="D127" s="13"/>
      <c r="E127" s="13"/>
      <c r="F127" s="13"/>
      <c r="G127" s="13"/>
      <c r="H127" s="16"/>
      <c r="I127" s="13"/>
      <c r="J127" s="13"/>
      <c r="K127" s="13"/>
      <c r="L127" s="18"/>
      <c r="M127" s="18"/>
      <c r="N127" s="18"/>
      <c r="O127" s="18"/>
    </row>
    <row r="128" spans="1:16" hidden="1">
      <c r="D128" s="13"/>
      <c r="E128" s="13"/>
      <c r="F128" s="13"/>
      <c r="G128" s="13"/>
      <c r="H128" s="16"/>
      <c r="I128" s="13"/>
      <c r="J128" s="13"/>
      <c r="K128" s="13"/>
      <c r="L128" s="18"/>
      <c r="M128" s="18"/>
      <c r="N128" s="18"/>
      <c r="O128" s="18"/>
    </row>
    <row r="129" spans="1:16" hidden="1">
      <c r="A129" s="86"/>
      <c r="D129" s="13"/>
      <c r="E129" s="13"/>
      <c r="F129" s="13"/>
      <c r="G129" s="13"/>
      <c r="H129" s="16"/>
      <c r="I129" s="13"/>
      <c r="J129" s="13"/>
      <c r="K129" s="13"/>
      <c r="L129" s="18"/>
      <c r="M129" s="18"/>
      <c r="N129" s="18"/>
      <c r="O129" s="18"/>
      <c r="P129" s="231"/>
    </row>
    <row r="130" spans="1:16" hidden="1">
      <c r="D130" s="13"/>
      <c r="E130" s="13"/>
      <c r="F130" s="13"/>
      <c r="G130" s="13"/>
      <c r="H130" s="16"/>
      <c r="I130" s="13"/>
      <c r="J130" s="13"/>
      <c r="K130" s="13"/>
      <c r="L130" s="18"/>
      <c r="M130" s="18"/>
      <c r="N130" s="18"/>
      <c r="O130" s="18"/>
    </row>
    <row r="131" spans="1:16" hidden="1">
      <c r="D131" s="13"/>
      <c r="E131" s="13"/>
      <c r="F131" s="13"/>
      <c r="G131" s="13"/>
      <c r="H131" s="16"/>
      <c r="I131" s="13"/>
      <c r="J131" s="13"/>
      <c r="K131" s="13"/>
      <c r="L131" s="18"/>
      <c r="M131" s="18"/>
      <c r="N131" s="18"/>
      <c r="O131" s="18"/>
    </row>
    <row r="132" spans="1:16" hidden="1">
      <c r="A132" s="86"/>
      <c r="D132" s="13"/>
      <c r="E132" s="13"/>
      <c r="F132" s="13"/>
      <c r="G132" s="13"/>
      <c r="H132" s="16"/>
      <c r="I132" s="13"/>
      <c r="J132" s="13"/>
      <c r="K132" s="13"/>
      <c r="L132" s="18"/>
      <c r="M132" s="18"/>
      <c r="N132" s="18"/>
      <c r="O132" s="18"/>
      <c r="P132" s="231"/>
    </row>
    <row r="133" spans="1:16" hidden="1">
      <c r="D133" s="13"/>
      <c r="E133" s="13"/>
      <c r="F133" s="13"/>
      <c r="G133" s="13"/>
      <c r="H133" s="16"/>
      <c r="I133" s="13"/>
      <c r="J133" s="13"/>
      <c r="K133" s="13"/>
      <c r="L133" s="18"/>
      <c r="M133" s="18"/>
      <c r="N133" s="18"/>
      <c r="O133" s="18"/>
    </row>
    <row r="134" spans="1:16" hidden="1">
      <c r="D134" s="13"/>
      <c r="E134" s="13"/>
      <c r="F134" s="13"/>
      <c r="G134" s="13"/>
      <c r="H134" s="16"/>
      <c r="I134" s="13"/>
      <c r="J134" s="13"/>
      <c r="K134" s="13"/>
      <c r="L134" s="18"/>
      <c r="M134" s="18"/>
      <c r="N134" s="18"/>
      <c r="O134" s="18"/>
    </row>
    <row r="135" spans="1:16" hidden="1">
      <c r="D135" s="13"/>
      <c r="E135" s="13"/>
      <c r="F135" s="13"/>
      <c r="G135" s="13"/>
      <c r="H135" s="16"/>
      <c r="I135" s="13"/>
      <c r="J135" s="13"/>
      <c r="K135" s="13"/>
      <c r="L135" s="18"/>
      <c r="M135" s="18"/>
      <c r="N135" s="18"/>
      <c r="O135" s="18"/>
    </row>
    <row r="136" spans="1:16" hidden="1">
      <c r="D136" s="13"/>
      <c r="E136" s="13"/>
      <c r="F136" s="13"/>
      <c r="G136" s="13"/>
      <c r="H136" s="16"/>
      <c r="I136" s="13"/>
      <c r="J136" s="13"/>
      <c r="K136" s="13"/>
      <c r="L136" s="18"/>
      <c r="M136" s="18"/>
      <c r="N136" s="18"/>
      <c r="O136" s="18"/>
    </row>
    <row r="137" spans="1:16" hidden="1">
      <c r="A137" s="86"/>
      <c r="D137" s="13"/>
      <c r="E137" s="13"/>
      <c r="F137" s="13"/>
      <c r="G137" s="13"/>
      <c r="H137" s="16"/>
      <c r="I137" s="13"/>
      <c r="J137" s="13"/>
      <c r="K137" s="13"/>
      <c r="L137" s="18"/>
      <c r="M137" s="18"/>
      <c r="N137" s="18"/>
      <c r="O137" s="18"/>
      <c r="P137" s="231"/>
    </row>
    <row r="138" spans="1:16" hidden="1">
      <c r="A138" s="86"/>
      <c r="D138" s="13"/>
      <c r="E138" s="13"/>
      <c r="F138" s="13"/>
      <c r="G138" s="13"/>
      <c r="H138" s="16"/>
      <c r="I138" s="13"/>
      <c r="J138" s="13"/>
      <c r="K138" s="13"/>
      <c r="L138" s="18"/>
      <c r="M138" s="18"/>
      <c r="N138" s="18"/>
      <c r="O138" s="18"/>
      <c r="P138" s="231"/>
    </row>
    <row r="139" spans="1:16" hidden="1">
      <c r="D139" s="13"/>
      <c r="E139" s="13"/>
      <c r="F139" s="13"/>
      <c r="G139" s="13"/>
      <c r="H139" s="16"/>
      <c r="I139" s="13"/>
      <c r="J139" s="13"/>
      <c r="K139" s="13"/>
      <c r="L139" s="18"/>
      <c r="M139" s="18"/>
      <c r="N139" s="18"/>
      <c r="O139" s="18"/>
    </row>
    <row r="140" spans="1:16" hidden="1">
      <c r="D140" s="13"/>
      <c r="E140" s="13"/>
      <c r="F140" s="13"/>
      <c r="G140" s="13"/>
      <c r="H140" s="16"/>
      <c r="I140" s="13"/>
      <c r="J140" s="13"/>
      <c r="K140" s="13"/>
      <c r="L140" s="18"/>
      <c r="M140" s="18"/>
      <c r="N140" s="18"/>
      <c r="O140" s="18"/>
    </row>
    <row r="141" spans="1:16" hidden="1">
      <c r="D141" s="13"/>
      <c r="E141" s="13"/>
      <c r="F141" s="13"/>
      <c r="G141" s="13"/>
      <c r="H141" s="16"/>
      <c r="I141" s="13"/>
      <c r="J141" s="13"/>
      <c r="K141" s="13"/>
      <c r="L141" s="18"/>
      <c r="M141" s="18"/>
      <c r="N141" s="18"/>
      <c r="O141" s="18"/>
    </row>
    <row r="142" spans="1:16" hidden="1">
      <c r="D142" s="13"/>
      <c r="E142" s="13"/>
      <c r="F142" s="13"/>
      <c r="G142" s="13"/>
      <c r="H142" s="16"/>
      <c r="I142" s="13"/>
      <c r="J142" s="13"/>
      <c r="K142" s="13"/>
      <c r="L142" s="18"/>
      <c r="M142" s="18"/>
      <c r="N142" s="18"/>
      <c r="O142" s="18"/>
    </row>
    <row r="143" spans="1:16" hidden="1">
      <c r="D143" s="13"/>
      <c r="E143" s="13"/>
      <c r="F143" s="13"/>
      <c r="G143" s="13"/>
      <c r="H143" s="16"/>
      <c r="I143" s="13"/>
      <c r="J143" s="13"/>
      <c r="K143" s="13"/>
      <c r="L143" s="18"/>
      <c r="M143" s="18"/>
      <c r="N143" s="18"/>
      <c r="O143" s="18"/>
    </row>
    <row r="144" spans="1:16" hidden="1">
      <c r="D144" s="13"/>
      <c r="E144" s="13"/>
      <c r="F144" s="13"/>
      <c r="G144" s="13"/>
      <c r="H144" s="16"/>
      <c r="I144" s="13"/>
      <c r="J144" s="13"/>
      <c r="K144" s="13"/>
      <c r="L144" s="18"/>
      <c r="M144" s="18"/>
      <c r="N144" s="18"/>
      <c r="O144" s="18"/>
    </row>
    <row r="145" spans="4:15" hidden="1">
      <c r="D145" s="13"/>
      <c r="E145" s="13"/>
      <c r="F145" s="13"/>
      <c r="G145" s="13"/>
      <c r="H145" s="16"/>
      <c r="I145" s="13"/>
      <c r="J145" s="13"/>
      <c r="K145" s="13"/>
      <c r="L145" s="18"/>
      <c r="M145" s="18"/>
      <c r="N145" s="18"/>
      <c r="O145" s="18"/>
    </row>
    <row r="146" spans="4:15" hidden="1">
      <c r="D146" s="13"/>
      <c r="E146" s="13"/>
      <c r="F146" s="13"/>
      <c r="G146" s="13"/>
      <c r="H146" s="16"/>
      <c r="I146" s="13"/>
      <c r="J146" s="13"/>
      <c r="K146" s="13"/>
      <c r="L146" s="18"/>
      <c r="M146" s="18"/>
      <c r="N146" s="18"/>
      <c r="O146" s="18"/>
    </row>
    <row r="147" spans="4:15" hidden="1">
      <c r="D147" s="13"/>
      <c r="E147" s="13"/>
      <c r="F147" s="13"/>
      <c r="G147" s="13"/>
      <c r="H147" s="16"/>
      <c r="I147" s="13"/>
      <c r="J147" s="13"/>
      <c r="K147" s="13"/>
      <c r="L147" s="18"/>
      <c r="M147" s="18"/>
      <c r="N147" s="18"/>
      <c r="O147" s="18"/>
    </row>
    <row r="148" spans="4:15" hidden="1">
      <c r="D148" s="13"/>
      <c r="E148" s="13"/>
      <c r="F148" s="13"/>
      <c r="G148" s="13"/>
      <c r="H148" s="16"/>
      <c r="I148" s="13"/>
      <c r="J148" s="13"/>
      <c r="K148" s="13"/>
      <c r="L148" s="18"/>
      <c r="M148" s="18"/>
      <c r="N148" s="18"/>
      <c r="O148" s="18"/>
    </row>
    <row r="149" spans="4:15" hidden="1">
      <c r="D149" s="13"/>
      <c r="E149" s="13"/>
      <c r="F149" s="13"/>
      <c r="G149" s="13"/>
      <c r="H149" s="16"/>
      <c r="I149" s="13"/>
      <c r="J149" s="13"/>
      <c r="K149" s="13"/>
      <c r="L149" s="18"/>
      <c r="M149" s="18"/>
      <c r="N149" s="18"/>
      <c r="O149" s="18"/>
    </row>
    <row r="150" spans="4:15" hidden="1"/>
    <row r="151" spans="4:15" hidden="1"/>
    <row r="152" spans="4:15" hidden="1"/>
    <row r="153" spans="4:15" hidden="1"/>
    <row r="154" spans="4:15" hidden="1"/>
    <row r="155" spans="4:15" hidden="1"/>
    <row r="156" spans="4:15" hidden="1"/>
    <row r="157" spans="4:15" hidden="1"/>
    <row r="158" spans="4:15" hidden="1"/>
    <row r="159" spans="4:15" hidden="1"/>
    <row r="160" spans="4:15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</sheetData>
  <mergeCells count="41">
    <mergeCell ref="H40:H41"/>
    <mergeCell ref="E21:F21"/>
    <mergeCell ref="E30:F30"/>
    <mergeCell ref="H21:J21"/>
    <mergeCell ref="H30:J30"/>
    <mergeCell ref="I36:J36"/>
    <mergeCell ref="H7:H9"/>
    <mergeCell ref="I5:J5"/>
    <mergeCell ref="I27:J27"/>
    <mergeCell ref="C7:C9"/>
    <mergeCell ref="B7:B9"/>
    <mergeCell ref="E7:E9"/>
    <mergeCell ref="G7:G9"/>
    <mergeCell ref="G12:G14"/>
    <mergeCell ref="H12:H14"/>
    <mergeCell ref="B15:B16"/>
    <mergeCell ref="B12:B14"/>
    <mergeCell ref="E12:E14"/>
    <mergeCell ref="E15:E16"/>
    <mergeCell ref="C40:C41"/>
    <mergeCell ref="B40:B41"/>
    <mergeCell ref="D12:D14"/>
    <mergeCell ref="C12:C14"/>
    <mergeCell ref="C15:C16"/>
    <mergeCell ref="C18:C19"/>
    <mergeCell ref="B18:B19"/>
    <mergeCell ref="E51:E52"/>
    <mergeCell ref="H51:H52"/>
    <mergeCell ref="I49:J49"/>
    <mergeCell ref="H43:J43"/>
    <mergeCell ref="B49:F49"/>
    <mergeCell ref="G51:G52"/>
    <mergeCell ref="E43:F43"/>
    <mergeCell ref="B51:B52"/>
    <mergeCell ref="C51:C52"/>
    <mergeCell ref="K61:L61"/>
    <mergeCell ref="C60:F61"/>
    <mergeCell ref="E55:F55"/>
    <mergeCell ref="H61:J61"/>
    <mergeCell ref="H60:J60"/>
    <mergeCell ref="H55:J55"/>
  </mergeCells>
  <dataValidations count="1">
    <dataValidation type="custom" allowBlank="1" showInputMessage="1" showErrorMessage="1" sqref="L21:O22 K60:O61 L55:O56 L43:O44 L30:O31">
      <formula1>" "</formula1>
    </dataValidation>
  </dataValidations>
  <pageMargins left="0.7" right="0.7" top="0.75" bottom="0.75" header="0.3" footer="0.3"/>
  <pageSetup scale="55" orientation="landscape" r:id="rId1"/>
  <rowBreaks count="1" manualBreakCount="1">
    <brk id="2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WWH290"/>
  <sheetViews>
    <sheetView showGridLines="0" tabSelected="1" workbookViewId="0">
      <pane ySplit="5" topLeftCell="A202" activePane="bottomLeft" state="frozen"/>
      <selection pane="bottomLeft" activeCell="O2" sqref="O2"/>
    </sheetView>
  </sheetViews>
  <sheetFormatPr defaultColWidth="0" defaultRowHeight="11.25" zeroHeight="1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5.140625" style="230" customWidth="1"/>
    <col min="17" max="259" width="9.140625" style="1" hidden="1"/>
    <col min="260" max="260" width="4.28515625" style="1" hidden="1"/>
    <col min="261" max="261" width="32.140625" style="1" hidden="1"/>
    <col min="262" max="262" width="12.5703125" style="1" hidden="1"/>
    <col min="263" max="263" width="7.140625" style="1" hidden="1"/>
    <col min="264" max="264" width="11.28515625" style="1" hidden="1"/>
    <col min="265" max="265" width="10.140625" style="1" hidden="1"/>
    <col min="266" max="266" width="5" style="1" hidden="1"/>
    <col min="267" max="267" width="9.5703125" style="1" hidden="1"/>
    <col min="268" max="268" width="13" style="1" hidden="1"/>
    <col min="269" max="269" width="12.85546875" style="1" hidden="1"/>
    <col min="270" max="270" width="14.85546875" style="1" hidden="1"/>
    <col min="271" max="271" width="14.42578125" style="1" hidden="1"/>
    <col min="272" max="515" width="9.140625" style="1" hidden="1"/>
    <col min="516" max="516" width="4.28515625" style="1" hidden="1"/>
    <col min="517" max="517" width="32.140625" style="1" hidden="1"/>
    <col min="518" max="518" width="12.5703125" style="1" hidden="1"/>
    <col min="519" max="519" width="7.140625" style="1" hidden="1"/>
    <col min="520" max="520" width="11.28515625" style="1" hidden="1"/>
    <col min="521" max="521" width="10.140625" style="1" hidden="1"/>
    <col min="522" max="522" width="5" style="1" hidden="1"/>
    <col min="523" max="523" width="9.5703125" style="1" hidden="1"/>
    <col min="524" max="524" width="13" style="1" hidden="1"/>
    <col min="525" max="525" width="12.85546875" style="1" hidden="1"/>
    <col min="526" max="526" width="14.85546875" style="1" hidden="1"/>
    <col min="527" max="527" width="14.42578125" style="1" hidden="1"/>
    <col min="528" max="771" width="9.140625" style="1" hidden="1"/>
    <col min="772" max="772" width="4.28515625" style="1" hidden="1"/>
    <col min="773" max="773" width="32.140625" style="1" hidden="1"/>
    <col min="774" max="774" width="12.5703125" style="1" hidden="1"/>
    <col min="775" max="775" width="7.140625" style="1" hidden="1"/>
    <col min="776" max="776" width="11.28515625" style="1" hidden="1"/>
    <col min="777" max="777" width="10.140625" style="1" hidden="1"/>
    <col min="778" max="778" width="5" style="1" hidden="1"/>
    <col min="779" max="779" width="9.5703125" style="1" hidden="1"/>
    <col min="780" max="780" width="13" style="1" hidden="1"/>
    <col min="781" max="781" width="12.85546875" style="1" hidden="1"/>
    <col min="782" max="782" width="14.85546875" style="1" hidden="1"/>
    <col min="783" max="783" width="14.42578125" style="1" hidden="1"/>
    <col min="784" max="1027" width="9.140625" style="1" hidden="1"/>
    <col min="1028" max="1028" width="4.28515625" style="1" hidden="1"/>
    <col min="1029" max="1029" width="32.140625" style="1" hidden="1"/>
    <col min="1030" max="1030" width="12.5703125" style="1" hidden="1"/>
    <col min="1031" max="1031" width="7.140625" style="1" hidden="1"/>
    <col min="1032" max="1032" width="11.28515625" style="1" hidden="1"/>
    <col min="1033" max="1033" width="10.140625" style="1" hidden="1"/>
    <col min="1034" max="1034" width="5" style="1" hidden="1"/>
    <col min="1035" max="1035" width="9.5703125" style="1" hidden="1"/>
    <col min="1036" max="1036" width="13" style="1" hidden="1"/>
    <col min="1037" max="1037" width="12.85546875" style="1" hidden="1"/>
    <col min="1038" max="1038" width="14.85546875" style="1" hidden="1"/>
    <col min="1039" max="1039" width="14.42578125" style="1" hidden="1"/>
    <col min="1040" max="1283" width="9.140625" style="1" hidden="1"/>
    <col min="1284" max="1284" width="4.28515625" style="1" hidden="1"/>
    <col min="1285" max="1285" width="32.140625" style="1" hidden="1"/>
    <col min="1286" max="1286" width="12.5703125" style="1" hidden="1"/>
    <col min="1287" max="1287" width="7.140625" style="1" hidden="1"/>
    <col min="1288" max="1288" width="11.28515625" style="1" hidden="1"/>
    <col min="1289" max="1289" width="10.140625" style="1" hidden="1"/>
    <col min="1290" max="1290" width="5" style="1" hidden="1"/>
    <col min="1291" max="1291" width="9.5703125" style="1" hidden="1"/>
    <col min="1292" max="1292" width="13" style="1" hidden="1"/>
    <col min="1293" max="1293" width="12.85546875" style="1" hidden="1"/>
    <col min="1294" max="1294" width="14.85546875" style="1" hidden="1"/>
    <col min="1295" max="1295" width="14.42578125" style="1" hidden="1"/>
    <col min="1296" max="1539" width="9.140625" style="1" hidden="1"/>
    <col min="1540" max="1540" width="4.28515625" style="1" hidden="1"/>
    <col min="1541" max="1541" width="32.140625" style="1" hidden="1"/>
    <col min="1542" max="1542" width="12.5703125" style="1" hidden="1"/>
    <col min="1543" max="1543" width="7.140625" style="1" hidden="1"/>
    <col min="1544" max="1544" width="11.28515625" style="1" hidden="1"/>
    <col min="1545" max="1545" width="10.140625" style="1" hidden="1"/>
    <col min="1546" max="1546" width="5" style="1" hidden="1"/>
    <col min="1547" max="1547" width="9.5703125" style="1" hidden="1"/>
    <col min="1548" max="1548" width="13" style="1" hidden="1"/>
    <col min="1549" max="1549" width="12.85546875" style="1" hidden="1"/>
    <col min="1550" max="1550" width="14.85546875" style="1" hidden="1"/>
    <col min="1551" max="1551" width="14.42578125" style="1" hidden="1"/>
    <col min="1552" max="1795" width="9.140625" style="1" hidden="1"/>
    <col min="1796" max="1796" width="4.28515625" style="1" hidden="1"/>
    <col min="1797" max="1797" width="32.140625" style="1" hidden="1"/>
    <col min="1798" max="1798" width="12.5703125" style="1" hidden="1"/>
    <col min="1799" max="1799" width="7.140625" style="1" hidden="1"/>
    <col min="1800" max="1800" width="11.28515625" style="1" hidden="1"/>
    <col min="1801" max="1801" width="10.140625" style="1" hidden="1"/>
    <col min="1802" max="1802" width="5" style="1" hidden="1"/>
    <col min="1803" max="1803" width="9.5703125" style="1" hidden="1"/>
    <col min="1804" max="1804" width="13" style="1" hidden="1"/>
    <col min="1805" max="1805" width="12.85546875" style="1" hidden="1"/>
    <col min="1806" max="1806" width="14.85546875" style="1" hidden="1"/>
    <col min="1807" max="1807" width="14.42578125" style="1" hidden="1"/>
    <col min="1808" max="2051" width="9.140625" style="1" hidden="1"/>
    <col min="2052" max="2052" width="4.28515625" style="1" hidden="1"/>
    <col min="2053" max="2053" width="32.140625" style="1" hidden="1"/>
    <col min="2054" max="2054" width="12.5703125" style="1" hidden="1"/>
    <col min="2055" max="2055" width="7.140625" style="1" hidden="1"/>
    <col min="2056" max="2056" width="11.28515625" style="1" hidden="1"/>
    <col min="2057" max="2057" width="10.140625" style="1" hidden="1"/>
    <col min="2058" max="2058" width="5" style="1" hidden="1"/>
    <col min="2059" max="2059" width="9.5703125" style="1" hidden="1"/>
    <col min="2060" max="2060" width="13" style="1" hidden="1"/>
    <col min="2061" max="2061" width="12.85546875" style="1" hidden="1"/>
    <col min="2062" max="2062" width="14.85546875" style="1" hidden="1"/>
    <col min="2063" max="2063" width="14.42578125" style="1" hidden="1"/>
    <col min="2064" max="2307" width="9.140625" style="1" hidden="1"/>
    <col min="2308" max="2308" width="4.28515625" style="1" hidden="1"/>
    <col min="2309" max="2309" width="32.140625" style="1" hidden="1"/>
    <col min="2310" max="2310" width="12.5703125" style="1" hidden="1"/>
    <col min="2311" max="2311" width="7.140625" style="1" hidden="1"/>
    <col min="2312" max="2312" width="11.28515625" style="1" hidden="1"/>
    <col min="2313" max="2313" width="10.140625" style="1" hidden="1"/>
    <col min="2314" max="2314" width="5" style="1" hidden="1"/>
    <col min="2315" max="2315" width="9.5703125" style="1" hidden="1"/>
    <col min="2316" max="2316" width="13" style="1" hidden="1"/>
    <col min="2317" max="2317" width="12.85546875" style="1" hidden="1"/>
    <col min="2318" max="2318" width="14.85546875" style="1" hidden="1"/>
    <col min="2319" max="2319" width="14.42578125" style="1" hidden="1"/>
    <col min="2320" max="2563" width="9.140625" style="1" hidden="1"/>
    <col min="2564" max="2564" width="4.28515625" style="1" hidden="1"/>
    <col min="2565" max="2565" width="32.140625" style="1" hidden="1"/>
    <col min="2566" max="2566" width="12.5703125" style="1" hidden="1"/>
    <col min="2567" max="2567" width="7.140625" style="1" hidden="1"/>
    <col min="2568" max="2568" width="11.28515625" style="1" hidden="1"/>
    <col min="2569" max="2569" width="10.140625" style="1" hidden="1"/>
    <col min="2570" max="2570" width="5" style="1" hidden="1"/>
    <col min="2571" max="2571" width="9.5703125" style="1" hidden="1"/>
    <col min="2572" max="2572" width="13" style="1" hidden="1"/>
    <col min="2573" max="2573" width="12.85546875" style="1" hidden="1"/>
    <col min="2574" max="2574" width="14.85546875" style="1" hidden="1"/>
    <col min="2575" max="2575" width="14.42578125" style="1" hidden="1"/>
    <col min="2576" max="2819" width="9.140625" style="1" hidden="1"/>
    <col min="2820" max="2820" width="4.28515625" style="1" hidden="1"/>
    <col min="2821" max="2821" width="32.140625" style="1" hidden="1"/>
    <col min="2822" max="2822" width="12.5703125" style="1" hidden="1"/>
    <col min="2823" max="2823" width="7.140625" style="1" hidden="1"/>
    <col min="2824" max="2824" width="11.28515625" style="1" hidden="1"/>
    <col min="2825" max="2825" width="10.140625" style="1" hidden="1"/>
    <col min="2826" max="2826" width="5" style="1" hidden="1"/>
    <col min="2827" max="2827" width="9.5703125" style="1" hidden="1"/>
    <col min="2828" max="2828" width="13" style="1" hidden="1"/>
    <col min="2829" max="2829" width="12.85546875" style="1" hidden="1"/>
    <col min="2830" max="2830" width="14.85546875" style="1" hidden="1"/>
    <col min="2831" max="2831" width="14.42578125" style="1" hidden="1"/>
    <col min="2832" max="3075" width="9.140625" style="1" hidden="1"/>
    <col min="3076" max="3076" width="4.28515625" style="1" hidden="1"/>
    <col min="3077" max="3077" width="32.140625" style="1" hidden="1"/>
    <col min="3078" max="3078" width="12.5703125" style="1" hidden="1"/>
    <col min="3079" max="3079" width="7.140625" style="1" hidden="1"/>
    <col min="3080" max="3080" width="11.28515625" style="1" hidden="1"/>
    <col min="3081" max="3081" width="10.140625" style="1" hidden="1"/>
    <col min="3082" max="3082" width="5" style="1" hidden="1"/>
    <col min="3083" max="3083" width="9.5703125" style="1" hidden="1"/>
    <col min="3084" max="3084" width="13" style="1" hidden="1"/>
    <col min="3085" max="3085" width="12.85546875" style="1" hidden="1"/>
    <col min="3086" max="3086" width="14.85546875" style="1" hidden="1"/>
    <col min="3087" max="3087" width="14.42578125" style="1" hidden="1"/>
    <col min="3088" max="3331" width="9.140625" style="1" hidden="1"/>
    <col min="3332" max="3332" width="4.28515625" style="1" hidden="1"/>
    <col min="3333" max="3333" width="32.140625" style="1" hidden="1"/>
    <col min="3334" max="3334" width="12.5703125" style="1" hidden="1"/>
    <col min="3335" max="3335" width="7.140625" style="1" hidden="1"/>
    <col min="3336" max="3336" width="11.28515625" style="1" hidden="1"/>
    <col min="3337" max="3337" width="10.140625" style="1" hidden="1"/>
    <col min="3338" max="3338" width="5" style="1" hidden="1"/>
    <col min="3339" max="3339" width="9.5703125" style="1" hidden="1"/>
    <col min="3340" max="3340" width="13" style="1" hidden="1"/>
    <col min="3341" max="3341" width="12.85546875" style="1" hidden="1"/>
    <col min="3342" max="3342" width="14.85546875" style="1" hidden="1"/>
    <col min="3343" max="3343" width="14.42578125" style="1" hidden="1"/>
    <col min="3344" max="3587" width="9.140625" style="1" hidden="1"/>
    <col min="3588" max="3588" width="4.28515625" style="1" hidden="1"/>
    <col min="3589" max="3589" width="32.140625" style="1" hidden="1"/>
    <col min="3590" max="3590" width="12.5703125" style="1" hidden="1"/>
    <col min="3591" max="3591" width="7.140625" style="1" hidden="1"/>
    <col min="3592" max="3592" width="11.28515625" style="1" hidden="1"/>
    <col min="3593" max="3593" width="10.140625" style="1" hidden="1"/>
    <col min="3594" max="3594" width="5" style="1" hidden="1"/>
    <col min="3595" max="3595" width="9.5703125" style="1" hidden="1"/>
    <col min="3596" max="3596" width="13" style="1" hidden="1"/>
    <col min="3597" max="3597" width="12.85546875" style="1" hidden="1"/>
    <col min="3598" max="3598" width="14.85546875" style="1" hidden="1"/>
    <col min="3599" max="3599" width="14.42578125" style="1" hidden="1"/>
    <col min="3600" max="3843" width="9.140625" style="1" hidden="1"/>
    <col min="3844" max="3844" width="4.28515625" style="1" hidden="1"/>
    <col min="3845" max="3845" width="32.140625" style="1" hidden="1"/>
    <col min="3846" max="3846" width="12.5703125" style="1" hidden="1"/>
    <col min="3847" max="3847" width="7.140625" style="1" hidden="1"/>
    <col min="3848" max="3848" width="11.28515625" style="1" hidden="1"/>
    <col min="3849" max="3849" width="10.140625" style="1" hidden="1"/>
    <col min="3850" max="3850" width="5" style="1" hidden="1"/>
    <col min="3851" max="3851" width="9.5703125" style="1" hidden="1"/>
    <col min="3852" max="3852" width="13" style="1" hidden="1"/>
    <col min="3853" max="3853" width="12.85546875" style="1" hidden="1"/>
    <col min="3854" max="3854" width="14.85546875" style="1" hidden="1"/>
    <col min="3855" max="3855" width="14.42578125" style="1" hidden="1"/>
    <col min="3856" max="4099" width="9.140625" style="1" hidden="1"/>
    <col min="4100" max="4100" width="4.28515625" style="1" hidden="1"/>
    <col min="4101" max="4101" width="32.140625" style="1" hidden="1"/>
    <col min="4102" max="4102" width="12.5703125" style="1" hidden="1"/>
    <col min="4103" max="4103" width="7.140625" style="1" hidden="1"/>
    <col min="4104" max="4104" width="11.28515625" style="1" hidden="1"/>
    <col min="4105" max="4105" width="10.140625" style="1" hidden="1"/>
    <col min="4106" max="4106" width="5" style="1" hidden="1"/>
    <col min="4107" max="4107" width="9.5703125" style="1" hidden="1"/>
    <col min="4108" max="4108" width="13" style="1" hidden="1"/>
    <col min="4109" max="4109" width="12.85546875" style="1" hidden="1"/>
    <col min="4110" max="4110" width="14.85546875" style="1" hidden="1"/>
    <col min="4111" max="4111" width="14.42578125" style="1" hidden="1"/>
    <col min="4112" max="4355" width="9.140625" style="1" hidden="1"/>
    <col min="4356" max="4356" width="4.28515625" style="1" hidden="1"/>
    <col min="4357" max="4357" width="32.140625" style="1" hidden="1"/>
    <col min="4358" max="4358" width="12.5703125" style="1" hidden="1"/>
    <col min="4359" max="4359" width="7.140625" style="1" hidden="1"/>
    <col min="4360" max="4360" width="11.28515625" style="1" hidden="1"/>
    <col min="4361" max="4361" width="10.140625" style="1" hidden="1"/>
    <col min="4362" max="4362" width="5" style="1" hidden="1"/>
    <col min="4363" max="4363" width="9.5703125" style="1" hidden="1"/>
    <col min="4364" max="4364" width="13" style="1" hidden="1"/>
    <col min="4365" max="4365" width="12.85546875" style="1" hidden="1"/>
    <col min="4366" max="4366" width="14.85546875" style="1" hidden="1"/>
    <col min="4367" max="4367" width="14.42578125" style="1" hidden="1"/>
    <col min="4368" max="4611" width="9.140625" style="1" hidden="1"/>
    <col min="4612" max="4612" width="4.28515625" style="1" hidden="1"/>
    <col min="4613" max="4613" width="32.140625" style="1" hidden="1"/>
    <col min="4614" max="4614" width="12.5703125" style="1" hidden="1"/>
    <col min="4615" max="4615" width="7.140625" style="1" hidden="1"/>
    <col min="4616" max="4616" width="11.28515625" style="1" hidden="1"/>
    <col min="4617" max="4617" width="10.140625" style="1" hidden="1"/>
    <col min="4618" max="4618" width="5" style="1" hidden="1"/>
    <col min="4619" max="4619" width="9.5703125" style="1" hidden="1"/>
    <col min="4620" max="4620" width="13" style="1" hidden="1"/>
    <col min="4621" max="4621" width="12.85546875" style="1" hidden="1"/>
    <col min="4622" max="4622" width="14.85546875" style="1" hidden="1"/>
    <col min="4623" max="4623" width="14.42578125" style="1" hidden="1"/>
    <col min="4624" max="4867" width="9.140625" style="1" hidden="1"/>
    <col min="4868" max="4868" width="4.28515625" style="1" hidden="1"/>
    <col min="4869" max="4869" width="32.140625" style="1" hidden="1"/>
    <col min="4870" max="4870" width="12.5703125" style="1" hidden="1"/>
    <col min="4871" max="4871" width="7.140625" style="1" hidden="1"/>
    <col min="4872" max="4872" width="11.28515625" style="1" hidden="1"/>
    <col min="4873" max="4873" width="10.140625" style="1" hidden="1"/>
    <col min="4874" max="4874" width="5" style="1" hidden="1"/>
    <col min="4875" max="4875" width="9.5703125" style="1" hidden="1"/>
    <col min="4876" max="4876" width="13" style="1" hidden="1"/>
    <col min="4877" max="4877" width="12.85546875" style="1" hidden="1"/>
    <col min="4878" max="4878" width="14.85546875" style="1" hidden="1"/>
    <col min="4879" max="4879" width="14.42578125" style="1" hidden="1"/>
    <col min="4880" max="5123" width="9.140625" style="1" hidden="1"/>
    <col min="5124" max="5124" width="4.28515625" style="1" hidden="1"/>
    <col min="5125" max="5125" width="32.140625" style="1" hidden="1"/>
    <col min="5126" max="5126" width="12.5703125" style="1" hidden="1"/>
    <col min="5127" max="5127" width="7.140625" style="1" hidden="1"/>
    <col min="5128" max="5128" width="11.28515625" style="1" hidden="1"/>
    <col min="5129" max="5129" width="10.140625" style="1" hidden="1"/>
    <col min="5130" max="5130" width="5" style="1" hidden="1"/>
    <col min="5131" max="5131" width="9.5703125" style="1" hidden="1"/>
    <col min="5132" max="5132" width="13" style="1" hidden="1"/>
    <col min="5133" max="5133" width="12.85546875" style="1" hidden="1"/>
    <col min="5134" max="5134" width="14.85546875" style="1" hidden="1"/>
    <col min="5135" max="5135" width="14.42578125" style="1" hidden="1"/>
    <col min="5136" max="5379" width="9.140625" style="1" hidden="1"/>
    <col min="5380" max="5380" width="4.28515625" style="1" hidden="1"/>
    <col min="5381" max="5381" width="32.140625" style="1" hidden="1"/>
    <col min="5382" max="5382" width="12.5703125" style="1" hidden="1"/>
    <col min="5383" max="5383" width="7.140625" style="1" hidden="1"/>
    <col min="5384" max="5384" width="11.28515625" style="1" hidden="1"/>
    <col min="5385" max="5385" width="10.140625" style="1" hidden="1"/>
    <col min="5386" max="5386" width="5" style="1" hidden="1"/>
    <col min="5387" max="5387" width="9.5703125" style="1" hidden="1"/>
    <col min="5388" max="5388" width="13" style="1" hidden="1"/>
    <col min="5389" max="5389" width="12.85546875" style="1" hidden="1"/>
    <col min="5390" max="5390" width="14.85546875" style="1" hidden="1"/>
    <col min="5391" max="5391" width="14.42578125" style="1" hidden="1"/>
    <col min="5392" max="5635" width="9.140625" style="1" hidden="1"/>
    <col min="5636" max="5636" width="4.28515625" style="1" hidden="1"/>
    <col min="5637" max="5637" width="32.140625" style="1" hidden="1"/>
    <col min="5638" max="5638" width="12.5703125" style="1" hidden="1"/>
    <col min="5639" max="5639" width="7.140625" style="1" hidden="1"/>
    <col min="5640" max="5640" width="11.28515625" style="1" hidden="1"/>
    <col min="5641" max="5641" width="10.140625" style="1" hidden="1"/>
    <col min="5642" max="5642" width="5" style="1" hidden="1"/>
    <col min="5643" max="5643" width="9.5703125" style="1" hidden="1"/>
    <col min="5644" max="5644" width="13" style="1" hidden="1"/>
    <col min="5645" max="5645" width="12.85546875" style="1" hidden="1"/>
    <col min="5646" max="5646" width="14.85546875" style="1" hidden="1"/>
    <col min="5647" max="5647" width="14.42578125" style="1" hidden="1"/>
    <col min="5648" max="5891" width="9.140625" style="1" hidden="1"/>
    <col min="5892" max="5892" width="4.28515625" style="1" hidden="1"/>
    <col min="5893" max="5893" width="32.140625" style="1" hidden="1"/>
    <col min="5894" max="5894" width="12.5703125" style="1" hidden="1"/>
    <col min="5895" max="5895" width="7.140625" style="1" hidden="1"/>
    <col min="5896" max="5896" width="11.28515625" style="1" hidden="1"/>
    <col min="5897" max="5897" width="10.140625" style="1" hidden="1"/>
    <col min="5898" max="5898" width="5" style="1" hidden="1"/>
    <col min="5899" max="5899" width="9.5703125" style="1" hidden="1"/>
    <col min="5900" max="5900" width="13" style="1" hidden="1"/>
    <col min="5901" max="5901" width="12.85546875" style="1" hidden="1"/>
    <col min="5902" max="5902" width="14.85546875" style="1" hidden="1"/>
    <col min="5903" max="5903" width="14.42578125" style="1" hidden="1"/>
    <col min="5904" max="6147" width="9.140625" style="1" hidden="1"/>
    <col min="6148" max="6148" width="4.28515625" style="1" hidden="1"/>
    <col min="6149" max="6149" width="32.140625" style="1" hidden="1"/>
    <col min="6150" max="6150" width="12.5703125" style="1" hidden="1"/>
    <col min="6151" max="6151" width="7.140625" style="1" hidden="1"/>
    <col min="6152" max="6152" width="11.28515625" style="1" hidden="1"/>
    <col min="6153" max="6153" width="10.140625" style="1" hidden="1"/>
    <col min="6154" max="6154" width="5" style="1" hidden="1"/>
    <col min="6155" max="6155" width="9.5703125" style="1" hidden="1"/>
    <col min="6156" max="6156" width="13" style="1" hidden="1"/>
    <col min="6157" max="6157" width="12.85546875" style="1" hidden="1"/>
    <col min="6158" max="6158" width="14.85546875" style="1" hidden="1"/>
    <col min="6159" max="6159" width="14.42578125" style="1" hidden="1"/>
    <col min="6160" max="6403" width="9.140625" style="1" hidden="1"/>
    <col min="6404" max="6404" width="4.28515625" style="1" hidden="1"/>
    <col min="6405" max="6405" width="32.140625" style="1" hidden="1"/>
    <col min="6406" max="6406" width="12.5703125" style="1" hidden="1"/>
    <col min="6407" max="6407" width="7.140625" style="1" hidden="1"/>
    <col min="6408" max="6408" width="11.28515625" style="1" hidden="1"/>
    <col min="6409" max="6409" width="10.140625" style="1" hidden="1"/>
    <col min="6410" max="6410" width="5" style="1" hidden="1"/>
    <col min="6411" max="6411" width="9.5703125" style="1" hidden="1"/>
    <col min="6412" max="6412" width="13" style="1" hidden="1"/>
    <col min="6413" max="6413" width="12.85546875" style="1" hidden="1"/>
    <col min="6414" max="6414" width="14.85546875" style="1" hidden="1"/>
    <col min="6415" max="6415" width="14.42578125" style="1" hidden="1"/>
    <col min="6416" max="6659" width="9.140625" style="1" hidden="1"/>
    <col min="6660" max="6660" width="4.28515625" style="1" hidden="1"/>
    <col min="6661" max="6661" width="32.140625" style="1" hidden="1"/>
    <col min="6662" max="6662" width="12.5703125" style="1" hidden="1"/>
    <col min="6663" max="6663" width="7.140625" style="1" hidden="1"/>
    <col min="6664" max="6664" width="11.28515625" style="1" hidden="1"/>
    <col min="6665" max="6665" width="10.140625" style="1" hidden="1"/>
    <col min="6666" max="6666" width="5" style="1" hidden="1"/>
    <col min="6667" max="6667" width="9.5703125" style="1" hidden="1"/>
    <col min="6668" max="6668" width="13" style="1" hidden="1"/>
    <col min="6669" max="6669" width="12.85546875" style="1" hidden="1"/>
    <col min="6670" max="6670" width="14.85546875" style="1" hidden="1"/>
    <col min="6671" max="6671" width="14.42578125" style="1" hidden="1"/>
    <col min="6672" max="6915" width="9.140625" style="1" hidden="1"/>
    <col min="6916" max="6916" width="4.28515625" style="1" hidden="1"/>
    <col min="6917" max="6917" width="32.140625" style="1" hidden="1"/>
    <col min="6918" max="6918" width="12.5703125" style="1" hidden="1"/>
    <col min="6919" max="6919" width="7.140625" style="1" hidden="1"/>
    <col min="6920" max="6920" width="11.28515625" style="1" hidden="1"/>
    <col min="6921" max="6921" width="10.140625" style="1" hidden="1"/>
    <col min="6922" max="6922" width="5" style="1" hidden="1"/>
    <col min="6923" max="6923" width="9.5703125" style="1" hidden="1"/>
    <col min="6924" max="6924" width="13" style="1" hidden="1"/>
    <col min="6925" max="6925" width="12.85546875" style="1" hidden="1"/>
    <col min="6926" max="6926" width="14.85546875" style="1" hidden="1"/>
    <col min="6927" max="6927" width="14.42578125" style="1" hidden="1"/>
    <col min="6928" max="7171" width="9.140625" style="1" hidden="1"/>
    <col min="7172" max="7172" width="4.28515625" style="1" hidden="1"/>
    <col min="7173" max="7173" width="32.140625" style="1" hidden="1"/>
    <col min="7174" max="7174" width="12.5703125" style="1" hidden="1"/>
    <col min="7175" max="7175" width="7.140625" style="1" hidden="1"/>
    <col min="7176" max="7176" width="11.28515625" style="1" hidden="1"/>
    <col min="7177" max="7177" width="10.140625" style="1" hidden="1"/>
    <col min="7178" max="7178" width="5" style="1" hidden="1"/>
    <col min="7179" max="7179" width="9.5703125" style="1" hidden="1"/>
    <col min="7180" max="7180" width="13" style="1" hidden="1"/>
    <col min="7181" max="7181" width="12.85546875" style="1" hidden="1"/>
    <col min="7182" max="7182" width="14.85546875" style="1" hidden="1"/>
    <col min="7183" max="7183" width="14.42578125" style="1" hidden="1"/>
    <col min="7184" max="7427" width="9.140625" style="1" hidden="1"/>
    <col min="7428" max="7428" width="4.28515625" style="1" hidden="1"/>
    <col min="7429" max="7429" width="32.140625" style="1" hidden="1"/>
    <col min="7430" max="7430" width="12.5703125" style="1" hidden="1"/>
    <col min="7431" max="7431" width="7.140625" style="1" hidden="1"/>
    <col min="7432" max="7432" width="11.28515625" style="1" hidden="1"/>
    <col min="7433" max="7433" width="10.140625" style="1" hidden="1"/>
    <col min="7434" max="7434" width="5" style="1" hidden="1"/>
    <col min="7435" max="7435" width="9.5703125" style="1" hidden="1"/>
    <col min="7436" max="7436" width="13" style="1" hidden="1"/>
    <col min="7437" max="7437" width="12.85546875" style="1" hidden="1"/>
    <col min="7438" max="7438" width="14.85546875" style="1" hidden="1"/>
    <col min="7439" max="7439" width="14.42578125" style="1" hidden="1"/>
    <col min="7440" max="7683" width="9.140625" style="1" hidden="1"/>
    <col min="7684" max="7684" width="4.28515625" style="1" hidden="1"/>
    <col min="7685" max="7685" width="32.140625" style="1" hidden="1"/>
    <col min="7686" max="7686" width="12.5703125" style="1" hidden="1"/>
    <col min="7687" max="7687" width="7.140625" style="1" hidden="1"/>
    <col min="7688" max="7688" width="11.28515625" style="1" hidden="1"/>
    <col min="7689" max="7689" width="10.140625" style="1" hidden="1"/>
    <col min="7690" max="7690" width="5" style="1" hidden="1"/>
    <col min="7691" max="7691" width="9.5703125" style="1" hidden="1"/>
    <col min="7692" max="7692" width="13" style="1" hidden="1"/>
    <col min="7693" max="7693" width="12.85546875" style="1" hidden="1"/>
    <col min="7694" max="7694" width="14.85546875" style="1" hidden="1"/>
    <col min="7695" max="7695" width="14.42578125" style="1" hidden="1"/>
    <col min="7696" max="7939" width="9.140625" style="1" hidden="1"/>
    <col min="7940" max="7940" width="4.28515625" style="1" hidden="1"/>
    <col min="7941" max="7941" width="32.140625" style="1" hidden="1"/>
    <col min="7942" max="7942" width="12.5703125" style="1" hidden="1"/>
    <col min="7943" max="7943" width="7.140625" style="1" hidden="1"/>
    <col min="7944" max="7944" width="11.28515625" style="1" hidden="1"/>
    <col min="7945" max="7945" width="10.140625" style="1" hidden="1"/>
    <col min="7946" max="7946" width="5" style="1" hidden="1"/>
    <col min="7947" max="7947" width="9.5703125" style="1" hidden="1"/>
    <col min="7948" max="7948" width="13" style="1" hidden="1"/>
    <col min="7949" max="7949" width="12.85546875" style="1" hidden="1"/>
    <col min="7950" max="7950" width="14.85546875" style="1" hidden="1"/>
    <col min="7951" max="7951" width="14.42578125" style="1" hidden="1"/>
    <col min="7952" max="8195" width="9.140625" style="1" hidden="1"/>
    <col min="8196" max="8196" width="4.28515625" style="1" hidden="1"/>
    <col min="8197" max="8197" width="32.140625" style="1" hidden="1"/>
    <col min="8198" max="8198" width="12.5703125" style="1" hidden="1"/>
    <col min="8199" max="8199" width="7.140625" style="1" hidden="1"/>
    <col min="8200" max="8200" width="11.28515625" style="1" hidden="1"/>
    <col min="8201" max="8201" width="10.140625" style="1" hidden="1"/>
    <col min="8202" max="8202" width="5" style="1" hidden="1"/>
    <col min="8203" max="8203" width="9.5703125" style="1" hidden="1"/>
    <col min="8204" max="8204" width="13" style="1" hidden="1"/>
    <col min="8205" max="8205" width="12.85546875" style="1" hidden="1"/>
    <col min="8206" max="8206" width="14.85546875" style="1" hidden="1"/>
    <col min="8207" max="8207" width="14.42578125" style="1" hidden="1"/>
    <col min="8208" max="8451" width="9.140625" style="1" hidden="1"/>
    <col min="8452" max="8452" width="4.28515625" style="1" hidden="1"/>
    <col min="8453" max="8453" width="32.140625" style="1" hidden="1"/>
    <col min="8454" max="8454" width="12.5703125" style="1" hidden="1"/>
    <col min="8455" max="8455" width="7.140625" style="1" hidden="1"/>
    <col min="8456" max="8456" width="11.28515625" style="1" hidden="1"/>
    <col min="8457" max="8457" width="10.140625" style="1" hidden="1"/>
    <col min="8458" max="8458" width="5" style="1" hidden="1"/>
    <col min="8459" max="8459" width="9.5703125" style="1" hidden="1"/>
    <col min="8460" max="8460" width="13" style="1" hidden="1"/>
    <col min="8461" max="8461" width="12.85546875" style="1" hidden="1"/>
    <col min="8462" max="8462" width="14.85546875" style="1" hidden="1"/>
    <col min="8463" max="8463" width="14.42578125" style="1" hidden="1"/>
    <col min="8464" max="8707" width="9.140625" style="1" hidden="1"/>
    <col min="8708" max="8708" width="4.28515625" style="1" hidden="1"/>
    <col min="8709" max="8709" width="32.140625" style="1" hidden="1"/>
    <col min="8710" max="8710" width="12.5703125" style="1" hidden="1"/>
    <col min="8711" max="8711" width="7.140625" style="1" hidden="1"/>
    <col min="8712" max="8712" width="11.28515625" style="1" hidden="1"/>
    <col min="8713" max="8713" width="10.140625" style="1" hidden="1"/>
    <col min="8714" max="8714" width="5" style="1" hidden="1"/>
    <col min="8715" max="8715" width="9.5703125" style="1" hidden="1"/>
    <col min="8716" max="8716" width="13" style="1" hidden="1"/>
    <col min="8717" max="8717" width="12.85546875" style="1" hidden="1"/>
    <col min="8718" max="8718" width="14.85546875" style="1" hidden="1"/>
    <col min="8719" max="8719" width="14.42578125" style="1" hidden="1"/>
    <col min="8720" max="8963" width="9.140625" style="1" hidden="1"/>
    <col min="8964" max="8964" width="4.28515625" style="1" hidden="1"/>
    <col min="8965" max="8965" width="32.140625" style="1" hidden="1"/>
    <col min="8966" max="8966" width="12.5703125" style="1" hidden="1"/>
    <col min="8967" max="8967" width="7.140625" style="1" hidden="1"/>
    <col min="8968" max="8968" width="11.28515625" style="1" hidden="1"/>
    <col min="8969" max="8969" width="10.140625" style="1" hidden="1"/>
    <col min="8970" max="8970" width="5" style="1" hidden="1"/>
    <col min="8971" max="8971" width="9.5703125" style="1" hidden="1"/>
    <col min="8972" max="8972" width="13" style="1" hidden="1"/>
    <col min="8973" max="8973" width="12.85546875" style="1" hidden="1"/>
    <col min="8974" max="8974" width="14.85546875" style="1" hidden="1"/>
    <col min="8975" max="8975" width="14.42578125" style="1" hidden="1"/>
    <col min="8976" max="9219" width="9.140625" style="1" hidden="1"/>
    <col min="9220" max="9220" width="4.28515625" style="1" hidden="1"/>
    <col min="9221" max="9221" width="32.140625" style="1" hidden="1"/>
    <col min="9222" max="9222" width="12.5703125" style="1" hidden="1"/>
    <col min="9223" max="9223" width="7.140625" style="1" hidden="1"/>
    <col min="9224" max="9224" width="11.28515625" style="1" hidden="1"/>
    <col min="9225" max="9225" width="10.140625" style="1" hidden="1"/>
    <col min="9226" max="9226" width="5" style="1" hidden="1"/>
    <col min="9227" max="9227" width="9.5703125" style="1" hidden="1"/>
    <col min="9228" max="9228" width="13" style="1" hidden="1"/>
    <col min="9229" max="9229" width="12.85546875" style="1" hidden="1"/>
    <col min="9230" max="9230" width="14.85546875" style="1" hidden="1"/>
    <col min="9231" max="9231" width="14.42578125" style="1" hidden="1"/>
    <col min="9232" max="9475" width="9.140625" style="1" hidden="1"/>
    <col min="9476" max="9476" width="4.28515625" style="1" hidden="1"/>
    <col min="9477" max="9477" width="32.140625" style="1" hidden="1"/>
    <col min="9478" max="9478" width="12.5703125" style="1" hidden="1"/>
    <col min="9479" max="9479" width="7.140625" style="1" hidden="1"/>
    <col min="9480" max="9480" width="11.28515625" style="1" hidden="1"/>
    <col min="9481" max="9481" width="10.140625" style="1" hidden="1"/>
    <col min="9482" max="9482" width="5" style="1" hidden="1"/>
    <col min="9483" max="9483" width="9.5703125" style="1" hidden="1"/>
    <col min="9484" max="9484" width="13" style="1" hidden="1"/>
    <col min="9485" max="9485" width="12.85546875" style="1" hidden="1"/>
    <col min="9486" max="9486" width="14.85546875" style="1" hidden="1"/>
    <col min="9487" max="9487" width="14.42578125" style="1" hidden="1"/>
    <col min="9488" max="9731" width="9.140625" style="1" hidden="1"/>
    <col min="9732" max="9732" width="4.28515625" style="1" hidden="1"/>
    <col min="9733" max="9733" width="32.140625" style="1" hidden="1"/>
    <col min="9734" max="9734" width="12.5703125" style="1" hidden="1"/>
    <col min="9735" max="9735" width="7.140625" style="1" hidden="1"/>
    <col min="9736" max="9736" width="11.28515625" style="1" hidden="1"/>
    <col min="9737" max="9737" width="10.140625" style="1" hidden="1"/>
    <col min="9738" max="9738" width="5" style="1" hidden="1"/>
    <col min="9739" max="9739" width="9.5703125" style="1" hidden="1"/>
    <col min="9740" max="9740" width="13" style="1" hidden="1"/>
    <col min="9741" max="9741" width="12.85546875" style="1" hidden="1"/>
    <col min="9742" max="9742" width="14.85546875" style="1" hidden="1"/>
    <col min="9743" max="9743" width="14.42578125" style="1" hidden="1"/>
    <col min="9744" max="9987" width="9.140625" style="1" hidden="1"/>
    <col min="9988" max="9988" width="4.28515625" style="1" hidden="1"/>
    <col min="9989" max="9989" width="32.140625" style="1" hidden="1"/>
    <col min="9990" max="9990" width="12.5703125" style="1" hidden="1"/>
    <col min="9991" max="9991" width="7.140625" style="1" hidden="1"/>
    <col min="9992" max="9992" width="11.28515625" style="1" hidden="1"/>
    <col min="9993" max="9993" width="10.140625" style="1" hidden="1"/>
    <col min="9994" max="9994" width="5" style="1" hidden="1"/>
    <col min="9995" max="9995" width="9.5703125" style="1" hidden="1"/>
    <col min="9996" max="9996" width="13" style="1" hidden="1"/>
    <col min="9997" max="9997" width="12.85546875" style="1" hidden="1"/>
    <col min="9998" max="9998" width="14.85546875" style="1" hidden="1"/>
    <col min="9999" max="9999" width="14.42578125" style="1" hidden="1"/>
    <col min="10000" max="10243" width="9.140625" style="1" hidden="1"/>
    <col min="10244" max="10244" width="4.28515625" style="1" hidden="1"/>
    <col min="10245" max="10245" width="32.140625" style="1" hidden="1"/>
    <col min="10246" max="10246" width="12.5703125" style="1" hidden="1"/>
    <col min="10247" max="10247" width="7.140625" style="1" hidden="1"/>
    <col min="10248" max="10248" width="11.28515625" style="1" hidden="1"/>
    <col min="10249" max="10249" width="10.140625" style="1" hidden="1"/>
    <col min="10250" max="10250" width="5" style="1" hidden="1"/>
    <col min="10251" max="10251" width="9.5703125" style="1" hidden="1"/>
    <col min="10252" max="10252" width="13" style="1" hidden="1"/>
    <col min="10253" max="10253" width="12.85546875" style="1" hidden="1"/>
    <col min="10254" max="10254" width="14.85546875" style="1" hidden="1"/>
    <col min="10255" max="10255" width="14.42578125" style="1" hidden="1"/>
    <col min="10256" max="10499" width="9.140625" style="1" hidden="1"/>
    <col min="10500" max="10500" width="4.28515625" style="1" hidden="1"/>
    <col min="10501" max="10501" width="32.140625" style="1" hidden="1"/>
    <col min="10502" max="10502" width="12.5703125" style="1" hidden="1"/>
    <col min="10503" max="10503" width="7.140625" style="1" hidden="1"/>
    <col min="10504" max="10504" width="11.28515625" style="1" hidden="1"/>
    <col min="10505" max="10505" width="10.140625" style="1" hidden="1"/>
    <col min="10506" max="10506" width="5" style="1" hidden="1"/>
    <col min="10507" max="10507" width="9.5703125" style="1" hidden="1"/>
    <col min="10508" max="10508" width="13" style="1" hidden="1"/>
    <col min="10509" max="10509" width="12.85546875" style="1" hidden="1"/>
    <col min="10510" max="10510" width="14.85546875" style="1" hidden="1"/>
    <col min="10511" max="10511" width="14.42578125" style="1" hidden="1"/>
    <col min="10512" max="10755" width="9.140625" style="1" hidden="1"/>
    <col min="10756" max="10756" width="4.28515625" style="1" hidden="1"/>
    <col min="10757" max="10757" width="32.140625" style="1" hidden="1"/>
    <col min="10758" max="10758" width="12.5703125" style="1" hidden="1"/>
    <col min="10759" max="10759" width="7.140625" style="1" hidden="1"/>
    <col min="10760" max="10760" width="11.28515625" style="1" hidden="1"/>
    <col min="10761" max="10761" width="10.140625" style="1" hidden="1"/>
    <col min="10762" max="10762" width="5" style="1" hidden="1"/>
    <col min="10763" max="10763" width="9.5703125" style="1" hidden="1"/>
    <col min="10764" max="10764" width="13" style="1" hidden="1"/>
    <col min="10765" max="10765" width="12.85546875" style="1" hidden="1"/>
    <col min="10766" max="10766" width="14.85546875" style="1" hidden="1"/>
    <col min="10767" max="10767" width="14.42578125" style="1" hidden="1"/>
    <col min="10768" max="11011" width="9.140625" style="1" hidden="1"/>
    <col min="11012" max="11012" width="4.28515625" style="1" hidden="1"/>
    <col min="11013" max="11013" width="32.140625" style="1" hidden="1"/>
    <col min="11014" max="11014" width="12.5703125" style="1" hidden="1"/>
    <col min="11015" max="11015" width="7.140625" style="1" hidden="1"/>
    <col min="11016" max="11016" width="11.28515625" style="1" hidden="1"/>
    <col min="11017" max="11017" width="10.140625" style="1" hidden="1"/>
    <col min="11018" max="11018" width="5" style="1" hidden="1"/>
    <col min="11019" max="11019" width="9.5703125" style="1" hidden="1"/>
    <col min="11020" max="11020" width="13" style="1" hidden="1"/>
    <col min="11021" max="11021" width="12.85546875" style="1" hidden="1"/>
    <col min="11022" max="11022" width="14.85546875" style="1" hidden="1"/>
    <col min="11023" max="11023" width="14.42578125" style="1" hidden="1"/>
    <col min="11024" max="11267" width="9.140625" style="1" hidden="1"/>
    <col min="11268" max="11268" width="4.28515625" style="1" hidden="1"/>
    <col min="11269" max="11269" width="32.140625" style="1" hidden="1"/>
    <col min="11270" max="11270" width="12.5703125" style="1" hidden="1"/>
    <col min="11271" max="11271" width="7.140625" style="1" hidden="1"/>
    <col min="11272" max="11272" width="11.28515625" style="1" hidden="1"/>
    <col min="11273" max="11273" width="10.140625" style="1" hidden="1"/>
    <col min="11274" max="11274" width="5" style="1" hidden="1"/>
    <col min="11275" max="11275" width="9.5703125" style="1" hidden="1"/>
    <col min="11276" max="11276" width="13" style="1" hidden="1"/>
    <col min="11277" max="11277" width="12.85546875" style="1" hidden="1"/>
    <col min="11278" max="11278" width="14.85546875" style="1" hidden="1"/>
    <col min="11279" max="11279" width="14.42578125" style="1" hidden="1"/>
    <col min="11280" max="11523" width="9.140625" style="1" hidden="1"/>
    <col min="11524" max="11524" width="4.28515625" style="1" hidden="1"/>
    <col min="11525" max="11525" width="32.140625" style="1" hidden="1"/>
    <col min="11526" max="11526" width="12.5703125" style="1" hidden="1"/>
    <col min="11527" max="11527" width="7.140625" style="1" hidden="1"/>
    <col min="11528" max="11528" width="11.28515625" style="1" hidden="1"/>
    <col min="11529" max="11529" width="10.140625" style="1" hidden="1"/>
    <col min="11530" max="11530" width="5" style="1" hidden="1"/>
    <col min="11531" max="11531" width="9.5703125" style="1" hidden="1"/>
    <col min="11532" max="11532" width="13" style="1" hidden="1"/>
    <col min="11533" max="11533" width="12.85546875" style="1" hidden="1"/>
    <col min="11534" max="11534" width="14.85546875" style="1" hidden="1"/>
    <col min="11535" max="11535" width="14.42578125" style="1" hidden="1"/>
    <col min="11536" max="11779" width="9.140625" style="1" hidden="1"/>
    <col min="11780" max="11780" width="4.28515625" style="1" hidden="1"/>
    <col min="11781" max="11781" width="32.140625" style="1" hidden="1"/>
    <col min="11782" max="11782" width="12.5703125" style="1" hidden="1"/>
    <col min="11783" max="11783" width="7.140625" style="1" hidden="1"/>
    <col min="11784" max="11784" width="11.28515625" style="1" hidden="1"/>
    <col min="11785" max="11785" width="10.140625" style="1" hidden="1"/>
    <col min="11786" max="11786" width="5" style="1" hidden="1"/>
    <col min="11787" max="11787" width="9.5703125" style="1" hidden="1"/>
    <col min="11788" max="11788" width="13" style="1" hidden="1"/>
    <col min="11789" max="11789" width="12.85546875" style="1" hidden="1"/>
    <col min="11790" max="11790" width="14.85546875" style="1" hidden="1"/>
    <col min="11791" max="11791" width="14.42578125" style="1" hidden="1"/>
    <col min="11792" max="12035" width="9.140625" style="1" hidden="1"/>
    <col min="12036" max="12036" width="4.28515625" style="1" hidden="1"/>
    <col min="12037" max="12037" width="32.140625" style="1" hidden="1"/>
    <col min="12038" max="12038" width="12.5703125" style="1" hidden="1"/>
    <col min="12039" max="12039" width="7.140625" style="1" hidden="1"/>
    <col min="12040" max="12040" width="11.28515625" style="1" hidden="1"/>
    <col min="12041" max="12041" width="10.140625" style="1" hidden="1"/>
    <col min="12042" max="12042" width="5" style="1" hidden="1"/>
    <col min="12043" max="12043" width="9.5703125" style="1" hidden="1"/>
    <col min="12044" max="12044" width="13" style="1" hidden="1"/>
    <col min="12045" max="12045" width="12.85546875" style="1" hidden="1"/>
    <col min="12046" max="12046" width="14.85546875" style="1" hidden="1"/>
    <col min="12047" max="12047" width="14.42578125" style="1" hidden="1"/>
    <col min="12048" max="12291" width="9.140625" style="1" hidden="1"/>
    <col min="12292" max="12292" width="4.28515625" style="1" hidden="1"/>
    <col min="12293" max="12293" width="32.140625" style="1" hidden="1"/>
    <col min="12294" max="12294" width="12.5703125" style="1" hidden="1"/>
    <col min="12295" max="12295" width="7.140625" style="1" hidden="1"/>
    <col min="12296" max="12296" width="11.28515625" style="1" hidden="1"/>
    <col min="12297" max="12297" width="10.140625" style="1" hidden="1"/>
    <col min="12298" max="12298" width="5" style="1" hidden="1"/>
    <col min="12299" max="12299" width="9.5703125" style="1" hidden="1"/>
    <col min="12300" max="12300" width="13" style="1" hidden="1"/>
    <col min="12301" max="12301" width="12.85546875" style="1" hidden="1"/>
    <col min="12302" max="12302" width="14.85546875" style="1" hidden="1"/>
    <col min="12303" max="12303" width="14.42578125" style="1" hidden="1"/>
    <col min="12304" max="12547" width="9.140625" style="1" hidden="1"/>
    <col min="12548" max="12548" width="4.28515625" style="1" hidden="1"/>
    <col min="12549" max="12549" width="32.140625" style="1" hidden="1"/>
    <col min="12550" max="12550" width="12.5703125" style="1" hidden="1"/>
    <col min="12551" max="12551" width="7.140625" style="1" hidden="1"/>
    <col min="12552" max="12552" width="11.28515625" style="1" hidden="1"/>
    <col min="12553" max="12553" width="10.140625" style="1" hidden="1"/>
    <col min="12554" max="12554" width="5" style="1" hidden="1"/>
    <col min="12555" max="12555" width="9.5703125" style="1" hidden="1"/>
    <col min="12556" max="12556" width="13" style="1" hidden="1"/>
    <col min="12557" max="12557" width="12.85546875" style="1" hidden="1"/>
    <col min="12558" max="12558" width="14.85546875" style="1" hidden="1"/>
    <col min="12559" max="12559" width="14.42578125" style="1" hidden="1"/>
    <col min="12560" max="12803" width="9.140625" style="1" hidden="1"/>
    <col min="12804" max="12804" width="4.28515625" style="1" hidden="1"/>
    <col min="12805" max="12805" width="32.140625" style="1" hidden="1"/>
    <col min="12806" max="12806" width="12.5703125" style="1" hidden="1"/>
    <col min="12807" max="12807" width="7.140625" style="1" hidden="1"/>
    <col min="12808" max="12808" width="11.28515625" style="1" hidden="1"/>
    <col min="12809" max="12809" width="10.140625" style="1" hidden="1"/>
    <col min="12810" max="12810" width="5" style="1" hidden="1"/>
    <col min="12811" max="12811" width="9.5703125" style="1" hidden="1"/>
    <col min="12812" max="12812" width="13" style="1" hidden="1"/>
    <col min="12813" max="12813" width="12.85546875" style="1" hidden="1"/>
    <col min="12814" max="12814" width="14.85546875" style="1" hidden="1"/>
    <col min="12815" max="12815" width="14.42578125" style="1" hidden="1"/>
    <col min="12816" max="13059" width="9.140625" style="1" hidden="1"/>
    <col min="13060" max="13060" width="4.28515625" style="1" hidden="1"/>
    <col min="13061" max="13061" width="32.140625" style="1" hidden="1"/>
    <col min="13062" max="13062" width="12.5703125" style="1" hidden="1"/>
    <col min="13063" max="13063" width="7.140625" style="1" hidden="1"/>
    <col min="13064" max="13064" width="11.28515625" style="1" hidden="1"/>
    <col min="13065" max="13065" width="10.140625" style="1" hidden="1"/>
    <col min="13066" max="13066" width="5" style="1" hidden="1"/>
    <col min="13067" max="13067" width="9.5703125" style="1" hidden="1"/>
    <col min="13068" max="13068" width="13" style="1" hidden="1"/>
    <col min="13069" max="13069" width="12.85546875" style="1" hidden="1"/>
    <col min="13070" max="13070" width="14.85546875" style="1" hidden="1"/>
    <col min="13071" max="13071" width="14.42578125" style="1" hidden="1"/>
    <col min="13072" max="13315" width="9.140625" style="1" hidden="1"/>
    <col min="13316" max="13316" width="4.28515625" style="1" hidden="1"/>
    <col min="13317" max="13317" width="32.140625" style="1" hidden="1"/>
    <col min="13318" max="13318" width="12.5703125" style="1" hidden="1"/>
    <col min="13319" max="13319" width="7.140625" style="1" hidden="1"/>
    <col min="13320" max="13320" width="11.28515625" style="1" hidden="1"/>
    <col min="13321" max="13321" width="10.140625" style="1" hidden="1"/>
    <col min="13322" max="13322" width="5" style="1" hidden="1"/>
    <col min="13323" max="13323" width="9.5703125" style="1" hidden="1"/>
    <col min="13324" max="13324" width="13" style="1" hidden="1"/>
    <col min="13325" max="13325" width="12.85546875" style="1" hidden="1"/>
    <col min="13326" max="13326" width="14.85546875" style="1" hidden="1"/>
    <col min="13327" max="13327" width="14.42578125" style="1" hidden="1"/>
    <col min="13328" max="13571" width="9.140625" style="1" hidden="1"/>
    <col min="13572" max="13572" width="4.28515625" style="1" hidden="1"/>
    <col min="13573" max="13573" width="32.140625" style="1" hidden="1"/>
    <col min="13574" max="13574" width="12.5703125" style="1" hidden="1"/>
    <col min="13575" max="13575" width="7.140625" style="1" hidden="1"/>
    <col min="13576" max="13576" width="11.28515625" style="1" hidden="1"/>
    <col min="13577" max="13577" width="10.140625" style="1" hidden="1"/>
    <col min="13578" max="13578" width="5" style="1" hidden="1"/>
    <col min="13579" max="13579" width="9.5703125" style="1" hidden="1"/>
    <col min="13580" max="13580" width="13" style="1" hidden="1"/>
    <col min="13581" max="13581" width="12.85546875" style="1" hidden="1"/>
    <col min="13582" max="13582" width="14.85546875" style="1" hidden="1"/>
    <col min="13583" max="13583" width="14.42578125" style="1" hidden="1"/>
    <col min="13584" max="13827" width="9.140625" style="1" hidden="1"/>
    <col min="13828" max="13828" width="4.28515625" style="1" hidden="1"/>
    <col min="13829" max="13829" width="32.140625" style="1" hidden="1"/>
    <col min="13830" max="13830" width="12.5703125" style="1" hidden="1"/>
    <col min="13831" max="13831" width="7.140625" style="1" hidden="1"/>
    <col min="13832" max="13832" width="11.28515625" style="1" hidden="1"/>
    <col min="13833" max="13833" width="10.140625" style="1" hidden="1"/>
    <col min="13834" max="13834" width="5" style="1" hidden="1"/>
    <col min="13835" max="13835" width="9.5703125" style="1" hidden="1"/>
    <col min="13836" max="13836" width="13" style="1" hidden="1"/>
    <col min="13837" max="13837" width="12.85546875" style="1" hidden="1"/>
    <col min="13838" max="13838" width="14.85546875" style="1" hidden="1"/>
    <col min="13839" max="13839" width="14.42578125" style="1" hidden="1"/>
    <col min="13840" max="14083" width="9.140625" style="1" hidden="1"/>
    <col min="14084" max="14084" width="4.28515625" style="1" hidden="1"/>
    <col min="14085" max="14085" width="32.140625" style="1" hidden="1"/>
    <col min="14086" max="14086" width="12.5703125" style="1" hidden="1"/>
    <col min="14087" max="14087" width="7.140625" style="1" hidden="1"/>
    <col min="14088" max="14088" width="11.28515625" style="1" hidden="1"/>
    <col min="14089" max="14089" width="10.140625" style="1" hidden="1"/>
    <col min="14090" max="14090" width="5" style="1" hidden="1"/>
    <col min="14091" max="14091" width="9.5703125" style="1" hidden="1"/>
    <col min="14092" max="14092" width="13" style="1" hidden="1"/>
    <col min="14093" max="14093" width="12.85546875" style="1" hidden="1"/>
    <col min="14094" max="14094" width="14.85546875" style="1" hidden="1"/>
    <col min="14095" max="14095" width="14.42578125" style="1" hidden="1"/>
    <col min="14096" max="14339" width="9.140625" style="1" hidden="1"/>
    <col min="14340" max="14340" width="4.28515625" style="1" hidden="1"/>
    <col min="14341" max="14341" width="32.140625" style="1" hidden="1"/>
    <col min="14342" max="14342" width="12.5703125" style="1" hidden="1"/>
    <col min="14343" max="14343" width="7.140625" style="1" hidden="1"/>
    <col min="14344" max="14344" width="11.28515625" style="1" hidden="1"/>
    <col min="14345" max="14345" width="10.140625" style="1" hidden="1"/>
    <col min="14346" max="14346" width="5" style="1" hidden="1"/>
    <col min="14347" max="14347" width="9.5703125" style="1" hidden="1"/>
    <col min="14348" max="14348" width="13" style="1" hidden="1"/>
    <col min="14349" max="14349" width="12.85546875" style="1" hidden="1"/>
    <col min="14350" max="14350" width="14.85546875" style="1" hidden="1"/>
    <col min="14351" max="14351" width="14.42578125" style="1" hidden="1"/>
    <col min="14352" max="14595" width="9.140625" style="1" hidden="1"/>
    <col min="14596" max="14596" width="4.28515625" style="1" hidden="1"/>
    <col min="14597" max="14597" width="32.140625" style="1" hidden="1"/>
    <col min="14598" max="14598" width="12.5703125" style="1" hidden="1"/>
    <col min="14599" max="14599" width="7.140625" style="1" hidden="1"/>
    <col min="14600" max="14600" width="11.28515625" style="1" hidden="1"/>
    <col min="14601" max="14601" width="10.140625" style="1" hidden="1"/>
    <col min="14602" max="14602" width="5" style="1" hidden="1"/>
    <col min="14603" max="14603" width="9.5703125" style="1" hidden="1"/>
    <col min="14604" max="14604" width="13" style="1" hidden="1"/>
    <col min="14605" max="14605" width="12.85546875" style="1" hidden="1"/>
    <col min="14606" max="14606" width="14.85546875" style="1" hidden="1"/>
    <col min="14607" max="14607" width="14.42578125" style="1" hidden="1"/>
    <col min="14608" max="14851" width="9.140625" style="1" hidden="1"/>
    <col min="14852" max="14852" width="4.28515625" style="1" hidden="1"/>
    <col min="14853" max="14853" width="32.140625" style="1" hidden="1"/>
    <col min="14854" max="14854" width="12.5703125" style="1" hidden="1"/>
    <col min="14855" max="14855" width="7.140625" style="1" hidden="1"/>
    <col min="14856" max="14856" width="11.28515625" style="1" hidden="1"/>
    <col min="14857" max="14857" width="10.140625" style="1" hidden="1"/>
    <col min="14858" max="14858" width="5" style="1" hidden="1"/>
    <col min="14859" max="14859" width="9.5703125" style="1" hidden="1"/>
    <col min="14860" max="14860" width="13" style="1" hidden="1"/>
    <col min="14861" max="14861" width="12.85546875" style="1" hidden="1"/>
    <col min="14862" max="14862" width="14.85546875" style="1" hidden="1"/>
    <col min="14863" max="14863" width="14.42578125" style="1" hidden="1"/>
    <col min="14864" max="15107" width="9.140625" style="1" hidden="1"/>
    <col min="15108" max="15108" width="4.28515625" style="1" hidden="1"/>
    <col min="15109" max="15109" width="32.140625" style="1" hidden="1"/>
    <col min="15110" max="15110" width="12.5703125" style="1" hidden="1"/>
    <col min="15111" max="15111" width="7.140625" style="1" hidden="1"/>
    <col min="15112" max="15112" width="11.28515625" style="1" hidden="1"/>
    <col min="15113" max="15113" width="10.140625" style="1" hidden="1"/>
    <col min="15114" max="15114" width="5" style="1" hidden="1"/>
    <col min="15115" max="15115" width="9.5703125" style="1" hidden="1"/>
    <col min="15116" max="15116" width="13" style="1" hidden="1"/>
    <col min="15117" max="15117" width="12.85546875" style="1" hidden="1"/>
    <col min="15118" max="15118" width="14.85546875" style="1" hidden="1"/>
    <col min="15119" max="15119" width="14.42578125" style="1" hidden="1"/>
    <col min="15120" max="15363" width="9.140625" style="1" hidden="1"/>
    <col min="15364" max="15364" width="4.28515625" style="1" hidden="1"/>
    <col min="15365" max="15365" width="32.140625" style="1" hidden="1"/>
    <col min="15366" max="15366" width="12.5703125" style="1" hidden="1"/>
    <col min="15367" max="15367" width="7.140625" style="1" hidden="1"/>
    <col min="15368" max="15368" width="11.28515625" style="1" hidden="1"/>
    <col min="15369" max="15369" width="10.140625" style="1" hidden="1"/>
    <col min="15370" max="15370" width="5" style="1" hidden="1"/>
    <col min="15371" max="15371" width="9.5703125" style="1" hidden="1"/>
    <col min="15372" max="15372" width="13" style="1" hidden="1"/>
    <col min="15373" max="15373" width="12.85546875" style="1" hidden="1"/>
    <col min="15374" max="15374" width="14.85546875" style="1" hidden="1"/>
    <col min="15375" max="15375" width="14.42578125" style="1" hidden="1"/>
    <col min="15376" max="15619" width="9.140625" style="1" hidden="1"/>
    <col min="15620" max="15620" width="4.28515625" style="1" hidden="1"/>
    <col min="15621" max="15621" width="32.140625" style="1" hidden="1"/>
    <col min="15622" max="15622" width="12.5703125" style="1" hidden="1"/>
    <col min="15623" max="15623" width="7.140625" style="1" hidden="1"/>
    <col min="15624" max="15624" width="11.28515625" style="1" hidden="1"/>
    <col min="15625" max="15625" width="10.140625" style="1" hidden="1"/>
    <col min="15626" max="15626" width="5" style="1" hidden="1"/>
    <col min="15627" max="15627" width="9.5703125" style="1" hidden="1"/>
    <col min="15628" max="15628" width="13" style="1" hidden="1"/>
    <col min="15629" max="15629" width="12.85546875" style="1" hidden="1"/>
    <col min="15630" max="15630" width="14.85546875" style="1" hidden="1"/>
    <col min="15631" max="15631" width="14.42578125" style="1" hidden="1"/>
    <col min="15632" max="15875" width="9.140625" style="1" hidden="1"/>
    <col min="15876" max="15876" width="4.28515625" style="1" hidden="1"/>
    <col min="15877" max="15877" width="32.140625" style="1" hidden="1"/>
    <col min="15878" max="15878" width="12.5703125" style="1" hidden="1"/>
    <col min="15879" max="15879" width="7.140625" style="1" hidden="1"/>
    <col min="15880" max="15880" width="11.28515625" style="1" hidden="1"/>
    <col min="15881" max="15881" width="10.140625" style="1" hidden="1"/>
    <col min="15882" max="15882" width="5" style="1" hidden="1"/>
    <col min="15883" max="15883" width="9.5703125" style="1" hidden="1"/>
    <col min="15884" max="15884" width="13" style="1" hidden="1"/>
    <col min="15885" max="15885" width="12.85546875" style="1" hidden="1"/>
    <col min="15886" max="15886" width="14.85546875" style="1" hidden="1"/>
    <col min="15887" max="15887" width="14.42578125" style="1" hidden="1"/>
    <col min="15888" max="16131" width="9.140625" style="1" hidden="1"/>
    <col min="16132" max="16132" width="4.28515625" style="1" hidden="1"/>
    <col min="16133" max="16133" width="32.140625" style="1" hidden="1"/>
    <col min="16134" max="16134" width="12.5703125" style="1" hidden="1"/>
    <col min="16135" max="16135" width="7.140625" style="1" hidden="1"/>
    <col min="16136" max="16136" width="11.28515625" style="1" hidden="1"/>
    <col min="16137" max="16137" width="10.140625" style="1" hidden="1"/>
    <col min="16138" max="16138" width="5" style="1" hidden="1"/>
    <col min="16139" max="16139" width="9.5703125" style="1" hidden="1"/>
    <col min="16140" max="16140" width="13" style="1" hidden="1"/>
    <col min="16141" max="16141" width="12.85546875" style="1" hidden="1"/>
    <col min="16142" max="16142" width="14.85546875" style="1" hidden="1"/>
    <col min="16143" max="16143" width="14.42578125" style="1" hidden="1"/>
    <col min="16144" max="16144" width="12.85546875" style="1" hidden="1"/>
    <col min="16145" max="16145" width="14.85546875" style="1" hidden="1"/>
    <col min="16146" max="16147" width="14.42578125" style="1" hidden="1"/>
    <col min="16148" max="16148" width="12.85546875" style="1" hidden="1"/>
    <col min="16149" max="16149" width="14.85546875" style="1" hidden="1"/>
    <col min="16150" max="16154" width="14.42578125" style="1" hidden="1"/>
    <col min="16155" max="16384" width="9.140625" style="1" hidden="1"/>
  </cols>
  <sheetData>
    <row r="1" spans="1:16"/>
    <row r="2" spans="1:16" ht="22.5" customHeight="1">
      <c r="B2" s="249" t="s">
        <v>802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16" ht="12" thickBot="1"/>
    <row r="4" spans="1:16" s="2" customFormat="1" ht="28.5" customHeight="1" thickBot="1">
      <c r="A4" s="1"/>
      <c r="B4" s="172" t="s">
        <v>293</v>
      </c>
      <c r="C4" s="173" t="s">
        <v>294</v>
      </c>
      <c r="D4" s="172" t="s">
        <v>704</v>
      </c>
      <c r="E4" s="173" t="s">
        <v>295</v>
      </c>
      <c r="F4" s="172" t="s">
        <v>296</v>
      </c>
      <c r="G4" s="199" t="s">
        <v>713</v>
      </c>
      <c r="H4" s="174" t="s">
        <v>297</v>
      </c>
      <c r="I4" s="172" t="s">
        <v>298</v>
      </c>
      <c r="J4" s="172" t="s">
        <v>299</v>
      </c>
      <c r="K4" s="172" t="s">
        <v>300</v>
      </c>
      <c r="L4" s="175" t="s">
        <v>301</v>
      </c>
      <c r="M4" s="175" t="s">
        <v>3</v>
      </c>
      <c r="N4" s="175" t="s">
        <v>5</v>
      </c>
      <c r="O4" s="175" t="s">
        <v>302</v>
      </c>
      <c r="P4" s="230"/>
    </row>
    <row r="5" spans="1:16" s="2" customFormat="1" ht="15.75" customHeight="1">
      <c r="B5" s="296" t="s">
        <v>530</v>
      </c>
      <c r="C5" s="297"/>
      <c r="D5" s="297"/>
      <c r="E5" s="297"/>
      <c r="F5" s="297"/>
      <c r="G5" s="298"/>
      <c r="H5" s="161" t="s">
        <v>303</v>
      </c>
      <c r="I5" s="301" t="s">
        <v>530</v>
      </c>
      <c r="J5" s="302"/>
      <c r="K5" s="53" t="s">
        <v>303</v>
      </c>
      <c r="L5" s="227"/>
      <c r="M5" s="228"/>
      <c r="N5" s="228"/>
      <c r="O5" s="229" t="s">
        <v>492</v>
      </c>
      <c r="P5" s="231"/>
    </row>
    <row r="6" spans="1:16" ht="22.5" customHeight="1">
      <c r="B6" s="269">
        <v>1</v>
      </c>
      <c r="C6" s="303" t="s">
        <v>642</v>
      </c>
      <c r="D6" s="55"/>
      <c r="E6" s="269" t="s">
        <v>335</v>
      </c>
      <c r="F6" s="19" t="s">
        <v>141</v>
      </c>
      <c r="G6" s="269" t="s">
        <v>630</v>
      </c>
      <c r="H6" s="20">
        <v>254</v>
      </c>
      <c r="I6" s="19" t="s">
        <v>304</v>
      </c>
      <c r="J6" s="19" t="s">
        <v>0</v>
      </c>
      <c r="K6" s="21">
        <v>189</v>
      </c>
      <c r="L6" s="27">
        <v>18900000.000000045</v>
      </c>
      <c r="M6" s="27">
        <v>124630595.9049743</v>
      </c>
      <c r="N6" s="27">
        <v>116392012.47858734</v>
      </c>
      <c r="O6" s="54">
        <f t="shared" ref="O6:O40" si="0">SUM(L6:N6)</f>
        <v>259922608.38356167</v>
      </c>
    </row>
    <row r="7" spans="1:16" ht="22.5" customHeight="1">
      <c r="B7" s="270"/>
      <c r="C7" s="306"/>
      <c r="D7" s="25"/>
      <c r="E7" s="270"/>
      <c r="F7" s="19" t="s">
        <v>196</v>
      </c>
      <c r="G7" s="270"/>
      <c r="H7" s="20">
        <v>65</v>
      </c>
      <c r="I7" s="19" t="s">
        <v>305</v>
      </c>
      <c r="J7" s="19" t="s">
        <v>0</v>
      </c>
      <c r="K7" s="21">
        <v>65</v>
      </c>
      <c r="L7" s="22">
        <v>6500000.0000000149</v>
      </c>
      <c r="M7" s="22">
        <v>38685299.945075057</v>
      </c>
      <c r="N7" s="22">
        <v>36293627.548075624</v>
      </c>
      <c r="O7" s="54">
        <f t="shared" si="0"/>
        <v>81478927.493150696</v>
      </c>
    </row>
    <row r="8" spans="1:16" ht="28.5" customHeight="1">
      <c r="B8" s="19">
        <v>2</v>
      </c>
      <c r="C8" s="35" t="s">
        <v>727</v>
      </c>
      <c r="D8" s="19">
        <v>19701</v>
      </c>
      <c r="E8" s="19" t="s">
        <v>335</v>
      </c>
      <c r="F8" s="19" t="s">
        <v>199</v>
      </c>
      <c r="G8" s="19" t="s">
        <v>630</v>
      </c>
      <c r="H8" s="20">
        <v>420</v>
      </c>
      <c r="I8" s="19" t="s">
        <v>306</v>
      </c>
      <c r="J8" s="19" t="s">
        <v>0</v>
      </c>
      <c r="K8" s="21">
        <v>420</v>
      </c>
      <c r="L8" s="22">
        <v>42000000.00000006</v>
      </c>
      <c r="M8" s="22">
        <v>205929072.75339878</v>
      </c>
      <c r="N8" s="22">
        <v>172315586.72605324</v>
      </c>
      <c r="O8" s="54">
        <f t="shared" si="0"/>
        <v>420244659.47945207</v>
      </c>
    </row>
    <row r="9" spans="1:16" ht="27.75" customHeight="1">
      <c r="B9" s="19">
        <v>3</v>
      </c>
      <c r="C9" s="35" t="s">
        <v>643</v>
      </c>
      <c r="D9" s="19"/>
      <c r="E9" s="19" t="s">
        <v>335</v>
      </c>
      <c r="F9" s="19" t="s">
        <v>200</v>
      </c>
      <c r="G9" s="19" t="s">
        <v>630</v>
      </c>
      <c r="H9" s="20">
        <v>460</v>
      </c>
      <c r="I9" s="19" t="s">
        <v>307</v>
      </c>
      <c r="J9" s="19" t="s">
        <v>0</v>
      </c>
      <c r="K9" s="21">
        <v>460</v>
      </c>
      <c r="L9" s="22">
        <v>46000000</v>
      </c>
      <c r="M9" s="22">
        <v>220464232.26321802</v>
      </c>
      <c r="N9" s="22">
        <v>189609675.76417926</v>
      </c>
      <c r="O9" s="54">
        <f t="shared" si="0"/>
        <v>456073908.02739727</v>
      </c>
    </row>
    <row r="10" spans="1:16" ht="22.5" customHeight="1">
      <c r="B10" s="269">
        <v>4</v>
      </c>
      <c r="C10" s="303" t="s">
        <v>644</v>
      </c>
      <c r="D10" s="55"/>
      <c r="E10" s="269" t="s">
        <v>335</v>
      </c>
      <c r="F10" s="19" t="s">
        <v>205</v>
      </c>
      <c r="G10" s="269" t="s">
        <v>630</v>
      </c>
      <c r="H10" s="291">
        <v>420</v>
      </c>
      <c r="I10" s="19" t="s">
        <v>308</v>
      </c>
      <c r="J10" s="19" t="s">
        <v>0</v>
      </c>
      <c r="K10" s="21">
        <v>210</v>
      </c>
      <c r="L10" s="22">
        <v>21000000.000000037</v>
      </c>
      <c r="M10" s="22">
        <v>64996925.636133604</v>
      </c>
      <c r="N10" s="22">
        <v>53140280.514551319</v>
      </c>
      <c r="O10" s="54">
        <f t="shared" si="0"/>
        <v>139137206.15068495</v>
      </c>
    </row>
    <row r="11" spans="1:16" ht="22.5" customHeight="1">
      <c r="A11" s="2"/>
      <c r="B11" s="270"/>
      <c r="C11" s="306"/>
      <c r="D11" s="25"/>
      <c r="E11" s="270"/>
      <c r="F11" s="19" t="s">
        <v>206</v>
      </c>
      <c r="G11" s="270"/>
      <c r="H11" s="292"/>
      <c r="I11" s="19" t="s">
        <v>309</v>
      </c>
      <c r="J11" s="19" t="s">
        <v>7</v>
      </c>
      <c r="K11" s="21">
        <v>210</v>
      </c>
      <c r="L11" s="22">
        <v>21000000.000000015</v>
      </c>
      <c r="M11" s="22">
        <v>127615821.35461514</v>
      </c>
      <c r="N11" s="22">
        <v>116707145.53579582</v>
      </c>
      <c r="O11" s="54">
        <f t="shared" si="0"/>
        <v>265322966.89041096</v>
      </c>
      <c r="P11" s="231"/>
    </row>
    <row r="12" spans="1:16" ht="27.75" customHeight="1">
      <c r="B12" s="19">
        <v>5</v>
      </c>
      <c r="C12" s="35" t="s">
        <v>645</v>
      </c>
      <c r="D12" s="19"/>
      <c r="E12" s="19" t="s">
        <v>335</v>
      </c>
      <c r="F12" s="19" t="s">
        <v>191</v>
      </c>
      <c r="G12" s="19" t="s">
        <v>630</v>
      </c>
      <c r="H12" s="20">
        <v>56</v>
      </c>
      <c r="I12" s="19" t="s">
        <v>310</v>
      </c>
      <c r="J12" s="19" t="s">
        <v>0</v>
      </c>
      <c r="K12" s="21">
        <v>56</v>
      </c>
      <c r="L12" s="22">
        <v>5600000</v>
      </c>
      <c r="M12" s="22">
        <v>35770699.130695812</v>
      </c>
      <c r="N12" s="22">
        <v>33678579.787112407</v>
      </c>
      <c r="O12" s="54">
        <f t="shared" si="0"/>
        <v>75049278.91780822</v>
      </c>
    </row>
    <row r="13" spans="1:16" ht="27" customHeight="1">
      <c r="B13" s="19">
        <v>6</v>
      </c>
      <c r="C13" s="35" t="s">
        <v>646</v>
      </c>
      <c r="D13" s="19"/>
      <c r="E13" s="19" t="s">
        <v>335</v>
      </c>
      <c r="F13" s="19" t="s">
        <v>192</v>
      </c>
      <c r="G13" s="19" t="s">
        <v>630</v>
      </c>
      <c r="H13" s="20">
        <v>151</v>
      </c>
      <c r="I13" s="19" t="s">
        <v>310</v>
      </c>
      <c r="J13" s="19" t="s">
        <v>0</v>
      </c>
      <c r="K13" s="21">
        <v>151</v>
      </c>
      <c r="L13" s="22">
        <v>15100000.00000003</v>
      </c>
      <c r="M13" s="22">
        <v>81241055.929300442</v>
      </c>
      <c r="N13" s="22">
        <v>74430056.221384481</v>
      </c>
      <c r="O13" s="54">
        <f t="shared" si="0"/>
        <v>170771112.15068495</v>
      </c>
    </row>
    <row r="14" spans="1:16" ht="22.5" customHeight="1">
      <c r="B14" s="269">
        <v>7</v>
      </c>
      <c r="C14" s="361" t="s">
        <v>647</v>
      </c>
      <c r="D14" s="55"/>
      <c r="E14" s="269" t="s">
        <v>335</v>
      </c>
      <c r="F14" s="19" t="s">
        <v>209</v>
      </c>
      <c r="G14" s="269" t="s">
        <v>630</v>
      </c>
      <c r="H14" s="291">
        <v>464.8</v>
      </c>
      <c r="I14" s="19" t="s">
        <v>311</v>
      </c>
      <c r="J14" s="19" t="s">
        <v>0</v>
      </c>
      <c r="K14" s="21">
        <v>232.4</v>
      </c>
      <c r="L14" s="22">
        <v>23240000</v>
      </c>
      <c r="M14" s="22">
        <v>125308574.81940943</v>
      </c>
      <c r="N14" s="22">
        <v>112181363.26278234</v>
      </c>
      <c r="O14" s="54">
        <f t="shared" si="0"/>
        <v>260729938.08219177</v>
      </c>
    </row>
    <row r="15" spans="1:16" ht="22.5" customHeight="1">
      <c r="B15" s="270"/>
      <c r="C15" s="362"/>
      <c r="D15" s="25"/>
      <c r="E15" s="270"/>
      <c r="F15" s="19" t="s">
        <v>210</v>
      </c>
      <c r="G15" s="270"/>
      <c r="H15" s="292"/>
      <c r="I15" s="19" t="s">
        <v>312</v>
      </c>
      <c r="J15" s="19" t="s">
        <v>7</v>
      </c>
      <c r="K15" s="21">
        <v>232.4</v>
      </c>
      <c r="L15" s="22">
        <v>23239999.99999994</v>
      </c>
      <c r="M15" s="22">
        <v>140739926.43823195</v>
      </c>
      <c r="N15" s="22">
        <v>126707476.63026123</v>
      </c>
      <c r="O15" s="54">
        <f t="shared" si="0"/>
        <v>290687403.06849313</v>
      </c>
    </row>
    <row r="16" spans="1:16" ht="22.5" customHeight="1">
      <c r="B16" s="269">
        <v>8</v>
      </c>
      <c r="C16" s="303" t="s">
        <v>648</v>
      </c>
      <c r="D16" s="55"/>
      <c r="E16" s="269" t="s">
        <v>335</v>
      </c>
      <c r="F16" s="19" t="s">
        <v>400</v>
      </c>
      <c r="G16" s="269" t="s">
        <v>629</v>
      </c>
      <c r="H16" s="291">
        <v>725</v>
      </c>
      <c r="I16" s="19" t="s">
        <v>226</v>
      </c>
      <c r="J16" s="19" t="s">
        <v>0</v>
      </c>
      <c r="K16" s="21">
        <v>362.5</v>
      </c>
      <c r="L16" s="22">
        <v>36250000.000000015</v>
      </c>
      <c r="M16" s="22">
        <v>37925558.297756031</v>
      </c>
      <c r="N16" s="22">
        <v>44109505.592654914</v>
      </c>
      <c r="O16" s="54">
        <f t="shared" si="0"/>
        <v>118285063.89041096</v>
      </c>
    </row>
    <row r="17" spans="1:16" ht="22.5" customHeight="1">
      <c r="A17" s="2"/>
      <c r="B17" s="270"/>
      <c r="C17" s="306"/>
      <c r="D17" s="25"/>
      <c r="E17" s="270"/>
      <c r="F17" s="19" t="s">
        <v>401</v>
      </c>
      <c r="G17" s="270"/>
      <c r="H17" s="292"/>
      <c r="I17" s="19" t="s">
        <v>313</v>
      </c>
      <c r="J17" s="19" t="s">
        <v>7</v>
      </c>
      <c r="K17" s="21">
        <v>362.5</v>
      </c>
      <c r="L17" s="22">
        <v>36250000.000000015</v>
      </c>
      <c r="M17" s="22">
        <v>119033193.60407428</v>
      </c>
      <c r="N17" s="22">
        <v>103228546.75209008</v>
      </c>
      <c r="O17" s="54">
        <f t="shared" si="0"/>
        <v>258511740.3561644</v>
      </c>
      <c r="P17" s="231"/>
    </row>
    <row r="18" spans="1:16" ht="22.5" customHeight="1">
      <c r="B18" s="269">
        <v>9</v>
      </c>
      <c r="C18" s="303" t="s">
        <v>649</v>
      </c>
      <c r="D18" s="55"/>
      <c r="E18" s="269" t="s">
        <v>335</v>
      </c>
      <c r="F18" s="19" t="s">
        <v>227</v>
      </c>
      <c r="G18" s="269" t="s">
        <v>630</v>
      </c>
      <c r="H18" s="291">
        <v>440</v>
      </c>
      <c r="I18" s="19" t="s">
        <v>314</v>
      </c>
      <c r="J18" s="19" t="s">
        <v>0</v>
      </c>
      <c r="K18" s="21">
        <v>220</v>
      </c>
      <c r="L18" s="22">
        <v>19639166.876712352</v>
      </c>
      <c r="M18" s="22">
        <v>79787692.264202297</v>
      </c>
      <c r="N18" s="22">
        <v>64653772.626208663</v>
      </c>
      <c r="O18" s="54">
        <f t="shared" si="0"/>
        <v>164080631.76712331</v>
      </c>
    </row>
    <row r="19" spans="1:16" ht="22.5" customHeight="1">
      <c r="B19" s="270"/>
      <c r="C19" s="306"/>
      <c r="D19" s="25"/>
      <c r="E19" s="270"/>
      <c r="F19" s="19" t="s">
        <v>228</v>
      </c>
      <c r="G19" s="270"/>
      <c r="H19" s="292"/>
      <c r="I19" s="19" t="s">
        <v>229</v>
      </c>
      <c r="J19" s="19" t="s">
        <v>7</v>
      </c>
      <c r="K19" s="21">
        <v>220</v>
      </c>
      <c r="L19" s="22">
        <v>21999999.99999997</v>
      </c>
      <c r="M19" s="22">
        <v>89420373.556789637</v>
      </c>
      <c r="N19" s="22">
        <v>83439718.29252544</v>
      </c>
      <c r="O19" s="54">
        <f t="shared" si="0"/>
        <v>194860091.84931505</v>
      </c>
    </row>
    <row r="20" spans="1:16" ht="22.5" customHeight="1">
      <c r="B20" s="269">
        <v>10</v>
      </c>
      <c r="C20" s="361" t="s">
        <v>650</v>
      </c>
      <c r="D20" s="269" t="s">
        <v>630</v>
      </c>
      <c r="E20" s="269" t="s">
        <v>335</v>
      </c>
      <c r="F20" s="19" t="s">
        <v>237</v>
      </c>
      <c r="G20" s="269" t="s">
        <v>630</v>
      </c>
      <c r="H20" s="291">
        <v>884</v>
      </c>
      <c r="I20" s="19" t="s">
        <v>238</v>
      </c>
      <c r="J20" s="19" t="s">
        <v>0</v>
      </c>
      <c r="K20" s="21">
        <v>442</v>
      </c>
      <c r="L20" s="22">
        <v>20501699</v>
      </c>
      <c r="M20" s="22">
        <v>15082382.02866655</v>
      </c>
      <c r="N20" s="22">
        <v>16207307.97133345</v>
      </c>
      <c r="O20" s="54">
        <f t="shared" si="0"/>
        <v>51791389</v>
      </c>
    </row>
    <row r="21" spans="1:16" ht="22.5" customHeight="1">
      <c r="B21" s="270"/>
      <c r="C21" s="362"/>
      <c r="D21" s="270"/>
      <c r="E21" s="270"/>
      <c r="F21" s="19" t="s">
        <v>239</v>
      </c>
      <c r="G21" s="270"/>
      <c r="H21" s="292"/>
      <c r="I21" s="19" t="s">
        <v>240</v>
      </c>
      <c r="J21" s="19" t="s">
        <v>7</v>
      </c>
      <c r="K21" s="21">
        <v>442</v>
      </c>
      <c r="L21" s="22">
        <v>44199999.99999994</v>
      </c>
      <c r="M21" s="22">
        <v>117564748.81424832</v>
      </c>
      <c r="N21" s="22">
        <v>114321730.33643663</v>
      </c>
      <c r="O21" s="54">
        <f t="shared" si="0"/>
        <v>276086479.15068489</v>
      </c>
    </row>
    <row r="22" spans="1:16" ht="22.5" customHeight="1">
      <c r="B22" s="269">
        <v>11</v>
      </c>
      <c r="C22" s="303" t="s">
        <v>651</v>
      </c>
      <c r="D22" s="55"/>
      <c r="E22" s="269" t="s">
        <v>335</v>
      </c>
      <c r="F22" s="19" t="s">
        <v>404</v>
      </c>
      <c r="G22" s="269" t="s">
        <v>630</v>
      </c>
      <c r="H22" s="291">
        <v>1797.24</v>
      </c>
      <c r="I22" s="23" t="s">
        <v>248</v>
      </c>
      <c r="J22" s="19" t="s">
        <v>0</v>
      </c>
      <c r="K22" s="21">
        <v>898.62</v>
      </c>
      <c r="L22" s="22">
        <v>89862000</v>
      </c>
      <c r="M22" s="22">
        <v>144644310.7464743</v>
      </c>
      <c r="N22" s="22">
        <v>146672961.4946216</v>
      </c>
      <c r="O22" s="54">
        <f t="shared" si="0"/>
        <v>381179272.2410959</v>
      </c>
    </row>
    <row r="23" spans="1:16" ht="22.5" customHeight="1">
      <c r="A23" s="2"/>
      <c r="B23" s="277"/>
      <c r="C23" s="312"/>
      <c r="D23" s="182"/>
      <c r="E23" s="277"/>
      <c r="F23" s="19" t="s">
        <v>405</v>
      </c>
      <c r="G23" s="270"/>
      <c r="H23" s="292"/>
      <c r="I23" s="23" t="s">
        <v>315</v>
      </c>
      <c r="J23" s="19" t="s">
        <v>7</v>
      </c>
      <c r="K23" s="21">
        <v>898.62</v>
      </c>
      <c r="L23" s="22">
        <v>89862000</v>
      </c>
      <c r="M23" s="22">
        <v>177266127.99329972</v>
      </c>
      <c r="N23" s="22">
        <v>174981582.7025907</v>
      </c>
      <c r="O23" s="54">
        <f t="shared" si="0"/>
        <v>442109710.69589043</v>
      </c>
      <c r="P23" s="231"/>
    </row>
    <row r="24" spans="1:16" ht="22.5" customHeight="1">
      <c r="B24" s="269">
        <v>12</v>
      </c>
      <c r="C24" s="303" t="s">
        <v>652</v>
      </c>
      <c r="D24" s="55"/>
      <c r="E24" s="269" t="s">
        <v>335</v>
      </c>
      <c r="F24" s="19" t="s">
        <v>262</v>
      </c>
      <c r="G24" s="269" t="s">
        <v>629</v>
      </c>
      <c r="H24" s="291">
        <v>642.79999999999995</v>
      </c>
      <c r="I24" s="19" t="s">
        <v>317</v>
      </c>
      <c r="J24" s="19" t="s">
        <v>0</v>
      </c>
      <c r="K24" s="21">
        <v>307.58</v>
      </c>
      <c r="L24" s="22">
        <v>30758400.000000011</v>
      </c>
      <c r="M24" s="22">
        <v>19862616.622645389</v>
      </c>
      <c r="N24" s="22">
        <v>7913582.5877655698</v>
      </c>
      <c r="O24" s="54">
        <f t="shared" si="0"/>
        <v>58534599.210410967</v>
      </c>
    </row>
    <row r="25" spans="1:16" ht="22.5" customHeight="1">
      <c r="A25" s="2"/>
      <c r="B25" s="270"/>
      <c r="C25" s="306"/>
      <c r="D25" s="25"/>
      <c r="E25" s="270"/>
      <c r="F25" s="19" t="s">
        <v>318</v>
      </c>
      <c r="G25" s="270"/>
      <c r="H25" s="292"/>
      <c r="I25" s="19" t="s">
        <v>319</v>
      </c>
      <c r="J25" s="19" t="s">
        <v>7</v>
      </c>
      <c r="K25" s="21">
        <v>289.3</v>
      </c>
      <c r="L25" s="22">
        <v>28930199.999999996</v>
      </c>
      <c r="M25" s="22">
        <v>16851923.831150431</v>
      </c>
      <c r="N25" s="22">
        <v>5375191.46145231</v>
      </c>
      <c r="O25" s="54">
        <f t="shared" si="0"/>
        <v>51157315.29260274</v>
      </c>
      <c r="P25" s="231"/>
    </row>
    <row r="26" spans="1:16" ht="22.5" customHeight="1">
      <c r="B26" s="269">
        <v>13</v>
      </c>
      <c r="C26" s="303" t="s">
        <v>653</v>
      </c>
      <c r="D26" s="55"/>
      <c r="E26" s="307" t="s">
        <v>335</v>
      </c>
      <c r="F26" s="19" t="s">
        <v>260</v>
      </c>
      <c r="G26" s="269" t="s">
        <v>629</v>
      </c>
      <c r="H26" s="291">
        <v>388.32</v>
      </c>
      <c r="I26" s="19" t="s">
        <v>320</v>
      </c>
      <c r="J26" s="19" t="s">
        <v>0</v>
      </c>
      <c r="K26" s="21">
        <v>182.29</v>
      </c>
      <c r="L26" s="22">
        <v>18229100.000000011</v>
      </c>
      <c r="M26" s="22">
        <v>12025606.338758342</v>
      </c>
      <c r="N26" s="22">
        <v>4984380.7385019334</v>
      </c>
      <c r="O26" s="54">
        <f t="shared" si="0"/>
        <v>35239087.077260286</v>
      </c>
    </row>
    <row r="27" spans="1:16" ht="22.5" customHeight="1">
      <c r="B27" s="277"/>
      <c r="C27" s="312"/>
      <c r="D27" s="182"/>
      <c r="E27" s="313"/>
      <c r="F27" s="19" t="s">
        <v>261</v>
      </c>
      <c r="G27" s="270"/>
      <c r="H27" s="292"/>
      <c r="I27" s="19" t="s">
        <v>321</v>
      </c>
      <c r="J27" s="19" t="s">
        <v>7</v>
      </c>
      <c r="K27" s="21">
        <v>194.16</v>
      </c>
      <c r="L27" s="22">
        <v>19416000</v>
      </c>
      <c r="M27" s="22">
        <v>12006959.194583299</v>
      </c>
      <c r="N27" s="22">
        <v>4378608.3670605365</v>
      </c>
      <c r="O27" s="54">
        <f t="shared" si="0"/>
        <v>35801567.561643831</v>
      </c>
    </row>
    <row r="28" spans="1:16" ht="22.5" customHeight="1">
      <c r="B28" s="269">
        <v>14</v>
      </c>
      <c r="C28" s="361" t="s">
        <v>780</v>
      </c>
      <c r="D28" s="55"/>
      <c r="E28" s="269" t="s">
        <v>335</v>
      </c>
      <c r="F28" s="19" t="s">
        <v>256</v>
      </c>
      <c r="G28" s="269" t="s">
        <v>630</v>
      </c>
      <c r="H28" s="291">
        <v>2896.8</v>
      </c>
      <c r="I28" s="19" t="s">
        <v>323</v>
      </c>
      <c r="J28" s="19" t="s">
        <v>0</v>
      </c>
      <c r="K28" s="21">
        <v>1314.11</v>
      </c>
      <c r="L28" s="22">
        <v>131411342.99999999</v>
      </c>
      <c r="M28" s="22">
        <v>73250544.851286367</v>
      </c>
      <c r="N28" s="22">
        <v>24348843.58069171</v>
      </c>
      <c r="O28" s="54">
        <f t="shared" si="0"/>
        <v>229010731.43197805</v>
      </c>
    </row>
    <row r="29" spans="1:16" ht="22.5" customHeight="1">
      <c r="B29" s="270"/>
      <c r="C29" s="362"/>
      <c r="D29" s="25"/>
      <c r="E29" s="270"/>
      <c r="F29" s="19" t="s">
        <v>257</v>
      </c>
      <c r="G29" s="270"/>
      <c r="H29" s="292"/>
      <c r="I29" s="19" t="s">
        <v>320</v>
      </c>
      <c r="J29" s="19" t="s">
        <v>7</v>
      </c>
      <c r="K29" s="21">
        <v>1448.4</v>
      </c>
      <c r="L29" s="22">
        <v>144840000.1780822</v>
      </c>
      <c r="M29" s="22">
        <v>49924084.099494837</v>
      </c>
      <c r="N29" s="22">
        <v>21476490.900505163</v>
      </c>
      <c r="O29" s="54">
        <f t="shared" si="0"/>
        <v>216240575.1780822</v>
      </c>
    </row>
    <row r="30" spans="1:16" ht="22.5" customHeight="1">
      <c r="B30" s="269">
        <v>15</v>
      </c>
      <c r="C30" s="303" t="s">
        <v>654</v>
      </c>
      <c r="D30" s="55"/>
      <c r="E30" s="269" t="s">
        <v>335</v>
      </c>
      <c r="F30" s="19" t="s">
        <v>393</v>
      </c>
      <c r="G30" s="269"/>
      <c r="H30" s="291">
        <v>4530</v>
      </c>
      <c r="I30" s="24" t="s">
        <v>327</v>
      </c>
      <c r="J30" s="24" t="s">
        <v>0</v>
      </c>
      <c r="K30" s="21">
        <v>3300</v>
      </c>
      <c r="L30" s="22">
        <v>330000000</v>
      </c>
      <c r="M30" s="22">
        <v>371739509.03849959</v>
      </c>
      <c r="N30" s="22">
        <v>110403924.18067855</v>
      </c>
      <c r="O30" s="54">
        <f t="shared" si="0"/>
        <v>812143433.2191782</v>
      </c>
    </row>
    <row r="31" spans="1:16" ht="22.5" customHeight="1">
      <c r="B31" s="270"/>
      <c r="C31" s="306"/>
      <c r="D31" s="25"/>
      <c r="E31" s="270"/>
      <c r="F31" s="19" t="s">
        <v>394</v>
      </c>
      <c r="G31" s="270"/>
      <c r="H31" s="292"/>
      <c r="I31" s="24" t="s">
        <v>328</v>
      </c>
      <c r="J31" s="24" t="s">
        <v>7</v>
      </c>
      <c r="K31" s="21">
        <v>1230</v>
      </c>
      <c r="L31" s="22">
        <v>123036000.00000009</v>
      </c>
      <c r="M31" s="22">
        <v>131317370.68544295</v>
      </c>
      <c r="N31" s="22">
        <v>45053843.12277621</v>
      </c>
      <c r="O31" s="54">
        <f t="shared" si="0"/>
        <v>299407213.80821925</v>
      </c>
    </row>
    <row r="32" spans="1:16" ht="39" customHeight="1">
      <c r="B32" s="19">
        <v>16</v>
      </c>
      <c r="C32" s="35" t="s">
        <v>781</v>
      </c>
      <c r="D32" s="19"/>
      <c r="E32" s="19" t="s">
        <v>335</v>
      </c>
      <c r="F32" s="19" t="s">
        <v>143</v>
      </c>
      <c r="G32" s="19" t="s">
        <v>630</v>
      </c>
      <c r="H32" s="20">
        <v>807.48</v>
      </c>
      <c r="I32" s="24" t="s">
        <v>329</v>
      </c>
      <c r="J32" s="24" t="s">
        <v>0</v>
      </c>
      <c r="K32" s="21">
        <v>807.48</v>
      </c>
      <c r="L32" s="22">
        <v>80748000</v>
      </c>
      <c r="M32" s="22">
        <v>51703844.456323363</v>
      </c>
      <c r="N32" s="22">
        <v>7772818.127238282</v>
      </c>
      <c r="O32" s="54">
        <f t="shared" si="0"/>
        <v>140224662.58356163</v>
      </c>
    </row>
    <row r="33" spans="2:15" ht="28.5" customHeight="1">
      <c r="B33" s="19">
        <v>17</v>
      </c>
      <c r="C33" s="35" t="s">
        <v>655</v>
      </c>
      <c r="D33" s="19"/>
      <c r="E33" s="19" t="s">
        <v>335</v>
      </c>
      <c r="F33" s="19" t="s">
        <v>145</v>
      </c>
      <c r="G33" s="19" t="s">
        <v>630</v>
      </c>
      <c r="H33" s="20">
        <v>1533.35</v>
      </c>
      <c r="I33" s="431" t="s">
        <v>326</v>
      </c>
      <c r="J33" s="431" t="s">
        <v>0</v>
      </c>
      <c r="K33" s="432">
        <v>1533.35</v>
      </c>
      <c r="L33" s="433">
        <v>153335000</v>
      </c>
      <c r="M33" s="433">
        <v>139142612.21917808</v>
      </c>
      <c r="N33" s="433">
        <v>0</v>
      </c>
      <c r="O33" s="429">
        <f t="shared" si="0"/>
        <v>292477612.21917808</v>
      </c>
    </row>
    <row r="34" spans="2:15" ht="28.5" customHeight="1">
      <c r="B34" s="19">
        <v>18</v>
      </c>
      <c r="C34" s="35" t="s">
        <v>656</v>
      </c>
      <c r="D34" s="19"/>
      <c r="E34" s="19" t="s">
        <v>335</v>
      </c>
      <c r="F34" s="19" t="s">
        <v>146</v>
      </c>
      <c r="G34" s="19"/>
      <c r="H34" s="20">
        <v>2404.83</v>
      </c>
      <c r="I34" s="431" t="s">
        <v>330</v>
      </c>
      <c r="J34" s="431" t="s">
        <v>0</v>
      </c>
      <c r="K34" s="432">
        <v>2404.83</v>
      </c>
      <c r="L34" s="433">
        <v>216434700.0027397</v>
      </c>
      <c r="M34" s="433">
        <v>190197697.59953102</v>
      </c>
      <c r="N34" s="433">
        <v>43098369.953893639</v>
      </c>
      <c r="O34" s="429">
        <f t="shared" si="0"/>
        <v>449730767.55616438</v>
      </c>
    </row>
    <row r="35" spans="2:15" ht="21" customHeight="1">
      <c r="B35" s="269">
        <v>19</v>
      </c>
      <c r="C35" s="303" t="s">
        <v>657</v>
      </c>
      <c r="D35" s="55"/>
      <c r="E35" s="269" t="s">
        <v>335</v>
      </c>
      <c r="F35" s="19" t="s">
        <v>149</v>
      </c>
      <c r="G35" s="269" t="s">
        <v>629</v>
      </c>
      <c r="H35" s="20">
        <v>706.08</v>
      </c>
      <c r="I35" s="431" t="s">
        <v>331</v>
      </c>
      <c r="J35" s="431" t="s">
        <v>0</v>
      </c>
      <c r="K35" s="432">
        <v>706.08</v>
      </c>
      <c r="L35" s="433">
        <v>4500.1893698638305</v>
      </c>
      <c r="M35" s="433">
        <v>121.47711767011013</v>
      </c>
      <c r="N35" s="433">
        <v>69.522882329889867</v>
      </c>
      <c r="O35" s="429">
        <f t="shared" si="0"/>
        <v>4691.1893698638305</v>
      </c>
    </row>
    <row r="36" spans="2:15" ht="21" customHeight="1">
      <c r="B36" s="270"/>
      <c r="C36" s="306"/>
      <c r="D36" s="25"/>
      <c r="E36" s="270"/>
      <c r="F36" s="19" t="s">
        <v>150</v>
      </c>
      <c r="G36" s="270"/>
      <c r="H36" s="20">
        <v>346.88</v>
      </c>
      <c r="I36" s="431" t="s">
        <v>332</v>
      </c>
      <c r="J36" s="431" t="s">
        <v>7</v>
      </c>
      <c r="K36" s="432">
        <v>346.88</v>
      </c>
      <c r="L36" s="433">
        <v>5.9178080409765244E-3</v>
      </c>
      <c r="M36" s="433">
        <v>0</v>
      </c>
      <c r="N36" s="433">
        <v>0</v>
      </c>
      <c r="O36" s="429">
        <f t="shared" si="0"/>
        <v>5.9178080409765244E-3</v>
      </c>
    </row>
    <row r="37" spans="2:15" ht="27" customHeight="1">
      <c r="B37" s="19">
        <v>20</v>
      </c>
      <c r="C37" s="35" t="s">
        <v>658</v>
      </c>
      <c r="D37" s="19"/>
      <c r="E37" s="19" t="s">
        <v>335</v>
      </c>
      <c r="F37" s="19" t="s">
        <v>151</v>
      </c>
      <c r="G37" s="19" t="s">
        <v>630</v>
      </c>
      <c r="H37" s="20">
        <v>307.19959999999998</v>
      </c>
      <c r="I37" s="431" t="s">
        <v>333</v>
      </c>
      <c r="J37" s="431" t="s">
        <v>0</v>
      </c>
      <c r="K37" s="432">
        <v>307.2</v>
      </c>
      <c r="L37" s="433" t="s">
        <v>796</v>
      </c>
      <c r="M37" s="433">
        <v>0</v>
      </c>
      <c r="N37" s="433">
        <v>0</v>
      </c>
      <c r="O37" s="429">
        <f t="shared" si="0"/>
        <v>0</v>
      </c>
    </row>
    <row r="38" spans="2:15" ht="22.5" customHeight="1">
      <c r="B38" s="269">
        <v>21</v>
      </c>
      <c r="C38" s="303" t="s">
        <v>659</v>
      </c>
      <c r="D38" s="55"/>
      <c r="E38" s="269" t="s">
        <v>335</v>
      </c>
      <c r="F38" s="19" t="s">
        <v>152</v>
      </c>
      <c r="G38" s="269" t="s">
        <v>629</v>
      </c>
      <c r="H38" s="291">
        <v>2152.84</v>
      </c>
      <c r="I38" s="431" t="s">
        <v>1</v>
      </c>
      <c r="J38" s="431" t="s">
        <v>0</v>
      </c>
      <c r="K38" s="432">
        <v>283.52</v>
      </c>
      <c r="L38" s="433">
        <v>2835246.4161643833</v>
      </c>
      <c r="M38" s="433">
        <v>1036802.1000218578</v>
      </c>
      <c r="N38" s="433">
        <v>13501.783211018941</v>
      </c>
      <c r="O38" s="429">
        <f t="shared" si="0"/>
        <v>3885550.29939726</v>
      </c>
    </row>
    <row r="39" spans="2:15" ht="22.5" customHeight="1">
      <c r="B39" s="270"/>
      <c r="C39" s="306"/>
      <c r="D39" s="25"/>
      <c r="E39" s="270"/>
      <c r="F39" s="19" t="s">
        <v>153</v>
      </c>
      <c r="G39" s="270"/>
      <c r="H39" s="292"/>
      <c r="I39" s="431" t="s">
        <v>334</v>
      </c>
      <c r="J39" s="431" t="s">
        <v>7</v>
      </c>
      <c r="K39" s="432">
        <v>1869.32</v>
      </c>
      <c r="L39" s="433">
        <v>37386312</v>
      </c>
      <c r="M39" s="433">
        <v>14893268.427960649</v>
      </c>
      <c r="N39" s="433">
        <v>567122.65932702133</v>
      </c>
      <c r="O39" s="429">
        <f t="shared" si="0"/>
        <v>52846703.087287672</v>
      </c>
    </row>
    <row r="40" spans="2:15" ht="39" customHeight="1">
      <c r="B40" s="19">
        <v>22</v>
      </c>
      <c r="C40" s="35" t="s">
        <v>660</v>
      </c>
      <c r="D40" s="19"/>
      <c r="E40" s="19" t="s">
        <v>335</v>
      </c>
      <c r="F40" s="19" t="s">
        <v>154</v>
      </c>
      <c r="G40" s="19"/>
      <c r="H40" s="20">
        <v>1117.6600000000001</v>
      </c>
      <c r="I40" s="434" t="s">
        <v>494</v>
      </c>
      <c r="J40" s="435" t="s">
        <v>0</v>
      </c>
      <c r="K40" s="432">
        <v>1117.6600000000001</v>
      </c>
      <c r="L40" s="433">
        <v>89412800.00000003</v>
      </c>
      <c r="M40" s="433">
        <v>57106253.12667308</v>
      </c>
      <c r="N40" s="433">
        <v>12435586.162368024</v>
      </c>
      <c r="O40" s="429">
        <f t="shared" si="0"/>
        <v>158954639.28904113</v>
      </c>
    </row>
    <row r="41" spans="2:15" ht="22.5" customHeight="1">
      <c r="B41" s="269">
        <v>23</v>
      </c>
      <c r="C41" s="303" t="s">
        <v>782</v>
      </c>
      <c r="D41" s="269">
        <v>14901</v>
      </c>
      <c r="E41" s="269" t="s">
        <v>335</v>
      </c>
      <c r="F41" s="19" t="s">
        <v>156</v>
      </c>
      <c r="G41" s="269"/>
      <c r="H41" s="20">
        <v>580.4</v>
      </c>
      <c r="I41" s="434" t="s">
        <v>622</v>
      </c>
      <c r="J41" s="435" t="s">
        <v>0</v>
      </c>
      <c r="K41" s="435">
        <v>95.92</v>
      </c>
      <c r="L41" s="425">
        <v>0</v>
      </c>
      <c r="M41" s="433">
        <v>0</v>
      </c>
      <c r="N41" s="433">
        <v>0</v>
      </c>
      <c r="O41" s="429">
        <f t="shared" ref="O41:O63" si="1">SUM(L41:N41)</f>
        <v>0</v>
      </c>
    </row>
    <row r="42" spans="2:15" ht="22.5" customHeight="1">
      <c r="B42" s="270"/>
      <c r="C42" s="306"/>
      <c r="D42" s="270"/>
      <c r="E42" s="270"/>
      <c r="F42" s="19" t="s">
        <v>157</v>
      </c>
      <c r="G42" s="270"/>
      <c r="H42" s="20">
        <v>580.4</v>
      </c>
      <c r="I42" s="23" t="s">
        <v>623</v>
      </c>
      <c r="J42" s="19" t="s">
        <v>7</v>
      </c>
      <c r="K42" s="19">
        <v>484.48</v>
      </c>
      <c r="L42" s="22">
        <v>0</v>
      </c>
      <c r="M42" s="22">
        <v>0</v>
      </c>
      <c r="N42" s="22">
        <v>0</v>
      </c>
      <c r="O42" s="54">
        <f t="shared" si="1"/>
        <v>0</v>
      </c>
    </row>
    <row r="43" spans="2:15" ht="22.5" customHeight="1">
      <c r="B43" s="269">
        <v>24</v>
      </c>
      <c r="C43" s="303" t="s">
        <v>661</v>
      </c>
      <c r="D43" s="55"/>
      <c r="E43" s="269" t="s">
        <v>335</v>
      </c>
      <c r="F43" s="19" t="s">
        <v>158</v>
      </c>
      <c r="G43" s="269"/>
      <c r="H43" s="291">
        <v>3772.28</v>
      </c>
      <c r="I43" s="23" t="s">
        <v>624</v>
      </c>
      <c r="J43" s="19" t="s">
        <v>0</v>
      </c>
      <c r="K43" s="19">
        <v>1886.14</v>
      </c>
      <c r="L43" s="22"/>
      <c r="M43" s="22">
        <v>0</v>
      </c>
      <c r="N43" s="22">
        <v>0</v>
      </c>
      <c r="O43" s="54">
        <f t="shared" si="1"/>
        <v>0</v>
      </c>
    </row>
    <row r="44" spans="2:15" ht="26.25" customHeight="1">
      <c r="B44" s="270"/>
      <c r="C44" s="306"/>
      <c r="D44" s="25"/>
      <c r="E44" s="270"/>
      <c r="F44" s="19" t="s">
        <v>159</v>
      </c>
      <c r="G44" s="270"/>
      <c r="H44" s="292"/>
      <c r="I44" s="23" t="s">
        <v>57</v>
      </c>
      <c r="J44" s="19" t="s">
        <v>7</v>
      </c>
      <c r="K44" s="19">
        <v>1886.14</v>
      </c>
      <c r="L44" s="22">
        <v>0.16438356041908264</v>
      </c>
      <c r="M44" s="22">
        <v>0</v>
      </c>
      <c r="N44" s="22">
        <v>0</v>
      </c>
      <c r="O44" s="54">
        <f t="shared" si="1"/>
        <v>0.16438356041908264</v>
      </c>
    </row>
    <row r="45" spans="2:15" ht="22.5" customHeight="1">
      <c r="B45" s="269">
        <v>25</v>
      </c>
      <c r="C45" s="303" t="s">
        <v>662</v>
      </c>
      <c r="D45" s="55"/>
      <c r="E45" s="269" t="s">
        <v>335</v>
      </c>
      <c r="F45" s="19" t="s">
        <v>162</v>
      </c>
      <c r="G45" s="269"/>
      <c r="H45" s="291">
        <v>2077.88</v>
      </c>
      <c r="I45" s="23" t="s">
        <v>6</v>
      </c>
      <c r="J45" s="19" t="s">
        <v>0</v>
      </c>
      <c r="K45" s="19">
        <v>1034.6400000000001</v>
      </c>
      <c r="L45" s="22">
        <v>82770800.100000024</v>
      </c>
      <c r="M45" s="22">
        <v>50506364.200778276</v>
      </c>
      <c r="N45" s="22">
        <v>9865955.4800134879</v>
      </c>
      <c r="O45" s="54">
        <f t="shared" si="1"/>
        <v>143143119.78079179</v>
      </c>
    </row>
    <row r="46" spans="2:15" ht="22.5" customHeight="1">
      <c r="B46" s="270"/>
      <c r="C46" s="306"/>
      <c r="D46" s="25"/>
      <c r="E46" s="270"/>
      <c r="F46" s="19" t="s">
        <v>163</v>
      </c>
      <c r="G46" s="270"/>
      <c r="H46" s="292"/>
      <c r="I46" s="23" t="s">
        <v>53</v>
      </c>
      <c r="J46" s="19" t="s">
        <v>7</v>
      </c>
      <c r="K46" s="19">
        <v>1036.24</v>
      </c>
      <c r="L46" s="22">
        <v>72537149.900000006</v>
      </c>
      <c r="M46" s="22">
        <v>37927840.36255566</v>
      </c>
      <c r="N46" s="22">
        <v>7734530.107444345</v>
      </c>
      <c r="O46" s="54">
        <f t="shared" si="1"/>
        <v>118199520.37</v>
      </c>
    </row>
    <row r="47" spans="2:15" ht="38.25" customHeight="1">
      <c r="B47" s="19">
        <v>26</v>
      </c>
      <c r="C47" s="35" t="s">
        <v>663</v>
      </c>
      <c r="D47" s="19"/>
      <c r="E47" s="19" t="s">
        <v>335</v>
      </c>
      <c r="F47" s="19" t="s">
        <v>164</v>
      </c>
      <c r="G47" s="19" t="s">
        <v>630</v>
      </c>
      <c r="H47" s="20">
        <v>2443</v>
      </c>
      <c r="I47" s="23" t="s">
        <v>6</v>
      </c>
      <c r="J47" s="19" t="s">
        <v>0</v>
      </c>
      <c r="K47" s="21">
        <v>2443</v>
      </c>
      <c r="L47" s="22">
        <v>195440000.00000006</v>
      </c>
      <c r="M47" s="22">
        <v>119256591.56267966</v>
      </c>
      <c r="N47" s="22">
        <v>23295682.861977857</v>
      </c>
      <c r="O47" s="54">
        <f t="shared" si="1"/>
        <v>337992274.42465758</v>
      </c>
    </row>
    <row r="48" spans="2:15" ht="38.25" customHeight="1">
      <c r="B48" s="19">
        <v>27</v>
      </c>
      <c r="C48" s="35" t="s">
        <v>664</v>
      </c>
      <c r="D48" s="19"/>
      <c r="E48" s="19" t="s">
        <v>335</v>
      </c>
      <c r="F48" s="19" t="s">
        <v>165</v>
      </c>
      <c r="G48" s="19" t="s">
        <v>630</v>
      </c>
      <c r="H48" s="20">
        <v>1341.84</v>
      </c>
      <c r="I48" s="23" t="s">
        <v>58</v>
      </c>
      <c r="J48" s="19" t="s">
        <v>0</v>
      </c>
      <c r="K48" s="21">
        <v>1341.84</v>
      </c>
      <c r="L48" s="22"/>
      <c r="M48" s="22">
        <v>-3.0264590015150099E-3</v>
      </c>
      <c r="N48" s="22">
        <v>3.0264590015150099E-3</v>
      </c>
      <c r="O48" s="54">
        <f t="shared" si="1"/>
        <v>0</v>
      </c>
    </row>
    <row r="49" spans="2:15" ht="22.5" customHeight="1">
      <c r="B49" s="269">
        <v>28</v>
      </c>
      <c r="C49" s="303" t="s">
        <v>665</v>
      </c>
      <c r="D49" s="55"/>
      <c r="E49" s="269" t="s">
        <v>335</v>
      </c>
      <c r="F49" s="19" t="s">
        <v>166</v>
      </c>
      <c r="G49" s="291" t="s">
        <v>629</v>
      </c>
      <c r="H49" s="291">
        <v>582.79999999999995</v>
      </c>
      <c r="I49" s="23" t="s">
        <v>53</v>
      </c>
      <c r="J49" s="19" t="s">
        <v>0</v>
      </c>
      <c r="K49" s="21">
        <v>291.39999999999998</v>
      </c>
      <c r="L49" s="433">
        <v>0.24657534202560782</v>
      </c>
      <c r="M49" s="22">
        <v>-2.038656398092639E-3</v>
      </c>
      <c r="N49" s="22">
        <v>2.038656398092639E-3</v>
      </c>
      <c r="O49" s="54">
        <f t="shared" si="1"/>
        <v>0.24657534202560782</v>
      </c>
    </row>
    <row r="50" spans="2:15" ht="22.5" customHeight="1">
      <c r="B50" s="270"/>
      <c r="C50" s="306"/>
      <c r="D50" s="25"/>
      <c r="E50" s="270"/>
      <c r="F50" s="19" t="s">
        <v>167</v>
      </c>
      <c r="G50" s="292"/>
      <c r="H50" s="292"/>
      <c r="I50" s="23" t="s">
        <v>625</v>
      </c>
      <c r="J50" s="19" t="s">
        <v>7</v>
      </c>
      <c r="K50" s="21">
        <v>291.39999999999998</v>
      </c>
      <c r="L50" s="433">
        <v>0</v>
      </c>
      <c r="M50" s="22">
        <v>0</v>
      </c>
      <c r="N50" s="22">
        <v>0</v>
      </c>
      <c r="O50" s="54">
        <f t="shared" si="1"/>
        <v>0</v>
      </c>
    </row>
    <row r="51" spans="2:15" ht="22.5" customHeight="1">
      <c r="B51" s="269">
        <v>29</v>
      </c>
      <c r="C51" s="303" t="s">
        <v>783</v>
      </c>
      <c r="D51" s="55"/>
      <c r="E51" s="269" t="s">
        <v>335</v>
      </c>
      <c r="F51" s="19" t="s">
        <v>168</v>
      </c>
      <c r="G51" s="269"/>
      <c r="H51" s="291">
        <v>2067</v>
      </c>
      <c r="I51" s="23" t="s">
        <v>502</v>
      </c>
      <c r="J51" s="19" t="s">
        <v>0</v>
      </c>
      <c r="K51" s="21">
        <v>1033.5</v>
      </c>
      <c r="L51" s="425">
        <v>0</v>
      </c>
      <c r="M51" s="22">
        <v>-6.0529180193600587E-3</v>
      </c>
      <c r="N51" s="22">
        <v>6.0529180193600587E-3</v>
      </c>
      <c r="O51" s="54">
        <f t="shared" si="1"/>
        <v>0</v>
      </c>
    </row>
    <row r="52" spans="2:15" ht="22.5" customHeight="1">
      <c r="B52" s="270"/>
      <c r="C52" s="306"/>
      <c r="D52" s="25"/>
      <c r="E52" s="270"/>
      <c r="F52" s="19" t="s">
        <v>169</v>
      </c>
      <c r="G52" s="270"/>
      <c r="H52" s="292"/>
      <c r="I52" s="23" t="s">
        <v>626</v>
      </c>
      <c r="J52" s="19" t="s">
        <v>7</v>
      </c>
      <c r="K52" s="21">
        <v>1033.5</v>
      </c>
      <c r="L52" s="433">
        <v>0</v>
      </c>
      <c r="M52" s="22">
        <v>0</v>
      </c>
      <c r="N52" s="22">
        <v>0</v>
      </c>
      <c r="O52" s="54">
        <f t="shared" si="1"/>
        <v>0</v>
      </c>
    </row>
    <row r="53" spans="2:15" ht="36" customHeight="1">
      <c r="B53" s="269">
        <v>30</v>
      </c>
      <c r="C53" s="303" t="s">
        <v>666</v>
      </c>
      <c r="D53" s="55"/>
      <c r="E53" s="269" t="s">
        <v>335</v>
      </c>
      <c r="F53" s="19" t="s">
        <v>170</v>
      </c>
      <c r="G53" s="269"/>
      <c r="H53" s="291">
        <v>983</v>
      </c>
      <c r="I53" s="23" t="s">
        <v>627</v>
      </c>
      <c r="J53" s="19" t="s">
        <v>0</v>
      </c>
      <c r="K53" s="21">
        <v>483.26</v>
      </c>
      <c r="L53" s="433">
        <v>33828403.400000006</v>
      </c>
      <c r="M53" s="22">
        <v>17394800.726747397</v>
      </c>
      <c r="N53" s="22">
        <v>3376737.4447594518</v>
      </c>
      <c r="O53" s="54">
        <f t="shared" si="1"/>
        <v>54599941.57150685</v>
      </c>
    </row>
    <row r="54" spans="2:15" ht="36" customHeight="1">
      <c r="B54" s="270"/>
      <c r="C54" s="306"/>
      <c r="D54" s="25"/>
      <c r="E54" s="270"/>
      <c r="F54" s="19" t="s">
        <v>171</v>
      </c>
      <c r="G54" s="270"/>
      <c r="H54" s="292"/>
      <c r="I54" s="23" t="s">
        <v>499</v>
      </c>
      <c r="J54" s="19" t="s">
        <v>7</v>
      </c>
      <c r="K54" s="21">
        <v>499.74</v>
      </c>
      <c r="L54" s="433">
        <v>29984225.600000009</v>
      </c>
      <c r="M54" s="22">
        <v>14742053.428008229</v>
      </c>
      <c r="N54" s="22">
        <v>2915249.4637054652</v>
      </c>
      <c r="O54" s="54">
        <f t="shared" si="1"/>
        <v>47641528.491713703</v>
      </c>
    </row>
    <row r="55" spans="2:15" ht="22.5" customHeight="1">
      <c r="B55" s="269">
        <v>31</v>
      </c>
      <c r="C55" s="303" t="s">
        <v>732</v>
      </c>
      <c r="D55" s="55"/>
      <c r="E55" s="269" t="s">
        <v>335</v>
      </c>
      <c r="F55" s="19" t="s">
        <v>172</v>
      </c>
      <c r="G55" s="269"/>
      <c r="H55" s="291">
        <v>2696.44</v>
      </c>
      <c r="I55" s="23" t="s">
        <v>627</v>
      </c>
      <c r="J55" s="19" t="s">
        <v>0</v>
      </c>
      <c r="K55" s="21">
        <v>1348.22</v>
      </c>
      <c r="L55" s="433">
        <v>94375399.99999994</v>
      </c>
      <c r="M55" s="22">
        <v>48528489.475248635</v>
      </c>
      <c r="N55" s="22">
        <v>9420513.8398198541</v>
      </c>
      <c r="O55" s="54">
        <f t="shared" si="1"/>
        <v>152324403.31506842</v>
      </c>
    </row>
    <row r="56" spans="2:15" ht="22.5" customHeight="1">
      <c r="B56" s="270"/>
      <c r="C56" s="306"/>
      <c r="D56" s="25"/>
      <c r="E56" s="270"/>
      <c r="F56" s="19" t="s">
        <v>173</v>
      </c>
      <c r="G56" s="270"/>
      <c r="H56" s="292"/>
      <c r="I56" s="23" t="s">
        <v>504</v>
      </c>
      <c r="J56" s="19" t="s">
        <v>7</v>
      </c>
      <c r="K56" s="21">
        <v>1348.22</v>
      </c>
      <c r="L56" s="433">
        <v>80893200</v>
      </c>
      <c r="M56" s="22">
        <v>38765375.284623303</v>
      </c>
      <c r="N56" s="22">
        <v>7027607.7318150494</v>
      </c>
      <c r="O56" s="54">
        <f t="shared" si="1"/>
        <v>126686183.01643835</v>
      </c>
    </row>
    <row r="57" spans="2:15" ht="22.5" customHeight="1">
      <c r="B57" s="269">
        <v>32</v>
      </c>
      <c r="C57" s="303" t="s">
        <v>667</v>
      </c>
      <c r="D57" s="55"/>
      <c r="E57" s="269" t="s">
        <v>335</v>
      </c>
      <c r="F57" s="19" t="s">
        <v>395</v>
      </c>
      <c r="G57" s="269"/>
      <c r="H57" s="291">
        <v>2991.92</v>
      </c>
      <c r="I57" s="23" t="s">
        <v>499</v>
      </c>
      <c r="J57" s="19" t="s">
        <v>0</v>
      </c>
      <c r="K57" s="21">
        <v>1495.96</v>
      </c>
      <c r="L57" s="433">
        <v>89757480.000000015</v>
      </c>
      <c r="M57" s="22">
        <v>44130200.304844424</v>
      </c>
      <c r="N57" s="22">
        <v>8726770.8067994155</v>
      </c>
      <c r="O57" s="54">
        <f t="shared" si="1"/>
        <v>142614451.11164385</v>
      </c>
    </row>
    <row r="58" spans="2:15" ht="22.5" customHeight="1">
      <c r="B58" s="270"/>
      <c r="C58" s="306"/>
      <c r="D58" s="25"/>
      <c r="E58" s="270"/>
      <c r="F58" s="19" t="s">
        <v>396</v>
      </c>
      <c r="G58" s="270"/>
      <c r="H58" s="292"/>
      <c r="I58" s="23" t="s">
        <v>510</v>
      </c>
      <c r="J58" s="19" t="s">
        <v>7</v>
      </c>
      <c r="K58" s="21">
        <v>1495.96</v>
      </c>
      <c r="L58" s="433">
        <v>89757480.000000015</v>
      </c>
      <c r="M58" s="22">
        <v>43120803.179105952</v>
      </c>
      <c r="N58" s="22">
        <v>7888233.5932228202</v>
      </c>
      <c r="O58" s="54">
        <f t="shared" si="1"/>
        <v>140766516.77232879</v>
      </c>
    </row>
    <row r="59" spans="2:15" ht="51.75" customHeight="1">
      <c r="B59" s="19">
        <v>33</v>
      </c>
      <c r="C59" s="35" t="s">
        <v>784</v>
      </c>
      <c r="D59" s="19"/>
      <c r="E59" s="19" t="s">
        <v>388</v>
      </c>
      <c r="F59" s="19" t="s">
        <v>155</v>
      </c>
      <c r="G59" s="19" t="s">
        <v>630</v>
      </c>
      <c r="H59" s="20">
        <v>1219.48</v>
      </c>
      <c r="I59" s="23">
        <v>42347</v>
      </c>
      <c r="J59" s="19" t="s">
        <v>0</v>
      </c>
      <c r="K59" s="21">
        <v>1219.48</v>
      </c>
      <c r="L59" s="433">
        <v>0.44383561797440052</v>
      </c>
      <c r="M59" s="22">
        <v>-3.134546872891792E-3</v>
      </c>
      <c r="N59" s="22">
        <v>3.134546872891792E-3</v>
      </c>
      <c r="O59" s="54">
        <f>SUM(L59:N59)</f>
        <v>0.44383561797440052</v>
      </c>
    </row>
    <row r="60" spans="2:15" ht="27" customHeight="1">
      <c r="B60" s="19">
        <v>34</v>
      </c>
      <c r="C60" s="35" t="s">
        <v>668</v>
      </c>
      <c r="D60" s="19"/>
      <c r="E60" s="19" t="s">
        <v>335</v>
      </c>
      <c r="F60" s="19" t="s">
        <v>397</v>
      </c>
      <c r="G60" s="19"/>
      <c r="H60" s="20">
        <v>676.44</v>
      </c>
      <c r="I60" s="23" t="s">
        <v>628</v>
      </c>
      <c r="J60" s="19" t="s">
        <v>0</v>
      </c>
      <c r="K60" s="21">
        <v>676.44</v>
      </c>
      <c r="L60" s="425">
        <v>0</v>
      </c>
      <c r="M60" s="22">
        <v>-3.3820679301268433E-2</v>
      </c>
      <c r="N60" s="22">
        <v>3.3820679301268433E-2</v>
      </c>
      <c r="O60" s="54">
        <f t="shared" si="1"/>
        <v>0</v>
      </c>
    </row>
    <row r="61" spans="2:15" ht="37.5" customHeight="1">
      <c r="B61" s="19">
        <v>35</v>
      </c>
      <c r="C61" s="35" t="s">
        <v>669</v>
      </c>
      <c r="D61" s="19"/>
      <c r="E61" s="19" t="s">
        <v>335</v>
      </c>
      <c r="F61" s="19" t="s">
        <v>175</v>
      </c>
      <c r="G61" s="19"/>
      <c r="H61" s="21">
        <v>880.99</v>
      </c>
      <c r="I61" s="23" t="s">
        <v>74</v>
      </c>
      <c r="J61" s="19" t="s">
        <v>0</v>
      </c>
      <c r="K61" s="21">
        <v>880.99</v>
      </c>
      <c r="L61" s="425">
        <v>0</v>
      </c>
      <c r="M61" s="22">
        <v>-2.6600412865207621E-3</v>
      </c>
      <c r="N61" s="22">
        <v>2.6600412865207621E-3</v>
      </c>
      <c r="O61" s="54">
        <f t="shared" si="1"/>
        <v>0</v>
      </c>
    </row>
    <row r="62" spans="2:15" ht="22.5" customHeight="1">
      <c r="B62" s="269">
        <v>36</v>
      </c>
      <c r="C62" s="303" t="s">
        <v>613</v>
      </c>
      <c r="D62" s="55"/>
      <c r="E62" s="269" t="s">
        <v>335</v>
      </c>
      <c r="F62" s="19" t="s">
        <v>180</v>
      </c>
      <c r="G62" s="269" t="s">
        <v>630</v>
      </c>
      <c r="H62" s="291">
        <v>1543.54</v>
      </c>
      <c r="I62" s="23" t="s">
        <v>753</v>
      </c>
      <c r="J62" s="19" t="s">
        <v>0</v>
      </c>
      <c r="K62" s="21">
        <v>770</v>
      </c>
      <c r="L62" s="22">
        <v>0.45205479487776756</v>
      </c>
      <c r="M62" s="22">
        <v>-4.5036591895639083E-5</v>
      </c>
      <c r="N62" s="22">
        <v>4.5036591895639083E-5</v>
      </c>
      <c r="O62" s="54">
        <f t="shared" si="1"/>
        <v>0.45205479487776756</v>
      </c>
    </row>
    <row r="63" spans="2:15" ht="27.75" customHeight="1">
      <c r="B63" s="270"/>
      <c r="C63" s="306"/>
      <c r="D63" s="25"/>
      <c r="E63" s="270"/>
      <c r="F63" s="19" t="s">
        <v>181</v>
      </c>
      <c r="G63" s="270"/>
      <c r="H63" s="292"/>
      <c r="I63" s="23" t="s">
        <v>754</v>
      </c>
      <c r="J63" s="19" t="s">
        <v>7</v>
      </c>
      <c r="K63" s="21">
        <v>773.54</v>
      </c>
      <c r="L63" s="22">
        <v>0.35342465713620186</v>
      </c>
      <c r="M63" s="22">
        <v>-2.7322199654905766E-4</v>
      </c>
      <c r="N63" s="22">
        <v>2.7322199654905766E-4</v>
      </c>
      <c r="O63" s="54">
        <f t="shared" si="1"/>
        <v>0.35342465713620186</v>
      </c>
    </row>
    <row r="64" spans="2:15" ht="9.75" customHeight="1" thickBot="1">
      <c r="C64" s="8"/>
      <c r="I64" s="6"/>
      <c r="K64" s="7"/>
    </row>
    <row r="65" spans="1:16" s="2" customFormat="1" ht="22.5" customHeight="1" thickBot="1">
      <c r="A65" s="1"/>
      <c r="E65" s="366" t="s">
        <v>486</v>
      </c>
      <c r="F65" s="367"/>
      <c r="G65" s="69" t="s">
        <v>641</v>
      </c>
      <c r="H65" s="380" t="s">
        <v>4</v>
      </c>
      <c r="I65" s="381"/>
      <c r="J65" s="382"/>
      <c r="K65" s="69" t="s">
        <v>641</v>
      </c>
      <c r="L65" s="97">
        <f>SUM(L6:L64)</f>
        <v>2757266608.3292608</v>
      </c>
      <c r="M65" s="97">
        <f>SUM(M6:M64)</f>
        <v>3501538324.0227704</v>
      </c>
      <c r="N65" s="97">
        <f>SUM(N6:N64)</f>
        <v>2147144544.7662055</v>
      </c>
      <c r="O65" s="97">
        <f>SUM(O6:O64)</f>
        <v>8405949477.1182384</v>
      </c>
      <c r="P65" s="245"/>
    </row>
    <row r="66" spans="1:16">
      <c r="C66" s="8"/>
      <c r="I66" s="6"/>
      <c r="K66" s="7"/>
      <c r="M66" s="88">
        <f>SUM(M65:N65)</f>
        <v>5648682868.7889757</v>
      </c>
    </row>
    <row r="67" spans="1:16">
      <c r="A67" s="2"/>
      <c r="C67" s="8"/>
      <c r="I67" s="6"/>
      <c r="K67" s="7"/>
      <c r="P67" s="231"/>
    </row>
    <row r="68" spans="1:16">
      <c r="A68" s="2"/>
      <c r="C68" s="8"/>
      <c r="I68" s="6"/>
      <c r="K68" s="7"/>
      <c r="P68" s="231"/>
    </row>
    <row r="69" spans="1:16" ht="12" thickBot="1">
      <c r="C69" s="8"/>
      <c r="I69" s="6"/>
      <c r="K69" s="7"/>
    </row>
    <row r="70" spans="1:16" s="2" customFormat="1" ht="28.5" customHeight="1" thickBot="1">
      <c r="A70" s="1"/>
      <c r="B70" s="172" t="s">
        <v>293</v>
      </c>
      <c r="C70" s="173" t="s">
        <v>294</v>
      </c>
      <c r="D70" s="172" t="s">
        <v>704</v>
      </c>
      <c r="E70" s="173" t="s">
        <v>295</v>
      </c>
      <c r="F70" s="172" t="s">
        <v>296</v>
      </c>
      <c r="G70" s="199" t="s">
        <v>713</v>
      </c>
      <c r="H70" s="174" t="s">
        <v>297</v>
      </c>
      <c r="I70" s="172" t="s">
        <v>298</v>
      </c>
      <c r="J70" s="172" t="s">
        <v>299</v>
      </c>
      <c r="K70" s="172" t="s">
        <v>300</v>
      </c>
      <c r="L70" s="175" t="s">
        <v>301</v>
      </c>
      <c r="M70" s="175" t="s">
        <v>3</v>
      </c>
      <c r="N70" s="175" t="s">
        <v>5</v>
      </c>
      <c r="O70" s="175" t="s">
        <v>302</v>
      </c>
      <c r="P70" s="230"/>
    </row>
    <row r="71" spans="1:16" s="2" customFormat="1" ht="15.75" customHeight="1">
      <c r="A71" s="1"/>
      <c r="B71" s="296" t="s">
        <v>530</v>
      </c>
      <c r="C71" s="297"/>
      <c r="D71" s="297"/>
      <c r="E71" s="297"/>
      <c r="F71" s="297"/>
      <c r="G71" s="298"/>
      <c r="H71" s="50" t="s">
        <v>303</v>
      </c>
      <c r="I71" s="273" t="s">
        <v>530</v>
      </c>
      <c r="J71" s="274"/>
      <c r="K71" s="53" t="s">
        <v>303</v>
      </c>
      <c r="L71" s="227"/>
      <c r="M71" s="228"/>
      <c r="N71" s="228"/>
      <c r="O71" s="229" t="s">
        <v>492</v>
      </c>
      <c r="P71" s="230"/>
    </row>
    <row r="72" spans="1:16" ht="22.5" customHeight="1">
      <c r="B72" s="55">
        <v>1</v>
      </c>
      <c r="C72" s="204" t="s">
        <v>670</v>
      </c>
      <c r="D72" s="19"/>
      <c r="E72" s="55" t="s">
        <v>351</v>
      </c>
      <c r="F72" s="19" t="s">
        <v>194</v>
      </c>
      <c r="G72" s="19"/>
      <c r="H72" s="48">
        <v>1721.25</v>
      </c>
      <c r="I72" s="19" t="s">
        <v>195</v>
      </c>
      <c r="J72" s="19" t="s">
        <v>7</v>
      </c>
      <c r="K72" s="21">
        <v>860.625</v>
      </c>
      <c r="L72" s="22">
        <v>51153665.301369831</v>
      </c>
      <c r="M72" s="22">
        <v>99876651.640544787</v>
      </c>
      <c r="N72" s="22">
        <v>78682676.962194964</v>
      </c>
      <c r="O72" s="54">
        <f t="shared" ref="O72:O94" si="2">SUM(L72:N72)</f>
        <v>229712993.9041096</v>
      </c>
    </row>
    <row r="73" spans="1:16" ht="27" customHeight="1">
      <c r="A73" s="2"/>
      <c r="B73" s="19">
        <v>2</v>
      </c>
      <c r="C73" s="52" t="s">
        <v>671</v>
      </c>
      <c r="D73" s="19"/>
      <c r="E73" s="19" t="s">
        <v>351</v>
      </c>
      <c r="F73" s="19" t="s">
        <v>202</v>
      </c>
      <c r="G73" s="19" t="s">
        <v>630</v>
      </c>
      <c r="H73" s="20">
        <v>100</v>
      </c>
      <c r="I73" s="19" t="s">
        <v>337</v>
      </c>
      <c r="J73" s="19" t="s">
        <v>0</v>
      </c>
      <c r="K73" s="21">
        <v>100</v>
      </c>
      <c r="L73" s="22">
        <v>7999999.9999999925</v>
      </c>
      <c r="M73" s="22">
        <v>36230935.98249916</v>
      </c>
      <c r="N73" s="22">
        <v>30243086.222980291</v>
      </c>
      <c r="O73" s="54">
        <f t="shared" si="2"/>
        <v>74474022.205479443</v>
      </c>
      <c r="P73" s="231"/>
    </row>
    <row r="74" spans="1:16" ht="22.5" customHeight="1">
      <c r="B74" s="269">
        <v>3</v>
      </c>
      <c r="C74" s="363" t="s">
        <v>672</v>
      </c>
      <c r="D74" s="55"/>
      <c r="E74" s="269" t="s">
        <v>351</v>
      </c>
      <c r="F74" s="19" t="s">
        <v>219</v>
      </c>
      <c r="G74" s="269" t="s">
        <v>630</v>
      </c>
      <c r="H74" s="291">
        <v>573</v>
      </c>
      <c r="I74" s="19" t="s">
        <v>338</v>
      </c>
      <c r="J74" s="19" t="s">
        <v>0</v>
      </c>
      <c r="K74" s="21">
        <v>286.5</v>
      </c>
      <c r="L74" s="22">
        <v>28649999.99999994</v>
      </c>
      <c r="M74" s="22">
        <v>114542789.15525353</v>
      </c>
      <c r="N74" s="22">
        <v>97253237.105020463</v>
      </c>
      <c r="O74" s="54">
        <f t="shared" si="2"/>
        <v>240446026.26027393</v>
      </c>
    </row>
    <row r="75" spans="1:16" ht="22.5" customHeight="1">
      <c r="B75" s="270"/>
      <c r="C75" s="364"/>
      <c r="D75" s="25"/>
      <c r="E75" s="270"/>
      <c r="F75" s="19" t="s">
        <v>220</v>
      </c>
      <c r="G75" s="270"/>
      <c r="H75" s="292"/>
      <c r="I75" s="19" t="s">
        <v>339</v>
      </c>
      <c r="J75" s="19" t="s">
        <v>7</v>
      </c>
      <c r="K75" s="21">
        <v>286.5</v>
      </c>
      <c r="L75" s="22">
        <v>28649999.999999985</v>
      </c>
      <c r="M75" s="22">
        <v>114811475.86293752</v>
      </c>
      <c r="N75" s="22">
        <v>102361596.09596659</v>
      </c>
      <c r="O75" s="54">
        <f t="shared" si="2"/>
        <v>245823071.95890409</v>
      </c>
    </row>
    <row r="76" spans="1:16" ht="22.5" customHeight="1">
      <c r="B76" s="269">
        <v>4</v>
      </c>
      <c r="C76" s="368" t="s">
        <v>673</v>
      </c>
      <c r="D76" s="186"/>
      <c r="E76" s="269" t="s">
        <v>351</v>
      </c>
      <c r="F76" s="19" t="s">
        <v>289</v>
      </c>
      <c r="G76" s="269" t="s">
        <v>630</v>
      </c>
      <c r="H76" s="291">
        <v>630</v>
      </c>
      <c r="I76" s="19" t="s">
        <v>340</v>
      </c>
      <c r="J76" s="19" t="s">
        <v>0</v>
      </c>
      <c r="K76" s="21">
        <v>315</v>
      </c>
      <c r="L76" s="22">
        <v>31500000</v>
      </c>
      <c r="M76" s="22">
        <v>96559262.137058362</v>
      </c>
      <c r="N76" s="22">
        <v>89832323.588969037</v>
      </c>
      <c r="O76" s="54">
        <f t="shared" si="2"/>
        <v>217891585.7260274</v>
      </c>
    </row>
    <row r="77" spans="1:16" ht="22.5" customHeight="1">
      <c r="B77" s="277"/>
      <c r="C77" s="369"/>
      <c r="D77" s="187"/>
      <c r="E77" s="277"/>
      <c r="F77" s="19" t="s">
        <v>288</v>
      </c>
      <c r="G77" s="277"/>
      <c r="H77" s="387"/>
      <c r="I77" s="19" t="s">
        <v>243</v>
      </c>
      <c r="J77" s="19" t="s">
        <v>7</v>
      </c>
      <c r="K77" s="21">
        <v>268</v>
      </c>
      <c r="L77" s="22">
        <v>26800000</v>
      </c>
      <c r="M77" s="22">
        <v>77500238.820159331</v>
      </c>
      <c r="N77" s="22">
        <v>73166024.631895468</v>
      </c>
      <c r="O77" s="54">
        <f t="shared" si="2"/>
        <v>177466263.4520548</v>
      </c>
    </row>
    <row r="78" spans="1:16" ht="22.5" customHeight="1">
      <c r="B78" s="270"/>
      <c r="C78" s="370"/>
      <c r="D78" s="188"/>
      <c r="E78" s="270"/>
      <c r="F78" s="19" t="s">
        <v>287</v>
      </c>
      <c r="G78" s="270"/>
      <c r="H78" s="292"/>
      <c r="I78" s="19" t="s">
        <v>341</v>
      </c>
      <c r="J78" s="19" t="s">
        <v>127</v>
      </c>
      <c r="K78" s="21">
        <v>47</v>
      </c>
      <c r="L78" s="22">
        <v>4700000.0000000019</v>
      </c>
      <c r="M78" s="22">
        <v>12244789.550201355</v>
      </c>
      <c r="N78" s="22">
        <v>11886803.244319195</v>
      </c>
      <c r="O78" s="54">
        <f t="shared" si="2"/>
        <v>28831592.794520549</v>
      </c>
    </row>
    <row r="79" spans="1:16" ht="26.25" customHeight="1">
      <c r="B79" s="19">
        <v>5</v>
      </c>
      <c r="C79" s="52" t="s">
        <v>674</v>
      </c>
      <c r="D79" s="19"/>
      <c r="E79" s="19" t="s">
        <v>351</v>
      </c>
      <c r="F79" s="19" t="s">
        <v>139</v>
      </c>
      <c r="G79" s="19"/>
      <c r="H79" s="20">
        <v>123.92</v>
      </c>
      <c r="I79" s="19" t="s">
        <v>342</v>
      </c>
      <c r="J79" s="19" t="s">
        <v>0</v>
      </c>
      <c r="K79" s="21">
        <v>123.92</v>
      </c>
      <c r="L79" s="22">
        <v>12392000.00000003</v>
      </c>
      <c r="M79" s="22">
        <v>81028668.854294896</v>
      </c>
      <c r="N79" s="22">
        <v>41408139.452554405</v>
      </c>
      <c r="O79" s="54">
        <f t="shared" si="2"/>
        <v>134828808.30684933</v>
      </c>
    </row>
    <row r="80" spans="1:16" ht="33.75">
      <c r="B80" s="19">
        <v>6</v>
      </c>
      <c r="C80" s="52" t="s">
        <v>675</v>
      </c>
      <c r="D80" s="19"/>
      <c r="E80" s="19" t="s">
        <v>351</v>
      </c>
      <c r="F80" s="19" t="s">
        <v>142</v>
      </c>
      <c r="G80" s="19"/>
      <c r="H80" s="20">
        <v>35</v>
      </c>
      <c r="I80" s="19" t="s">
        <v>310</v>
      </c>
      <c r="J80" s="19" t="s">
        <v>0</v>
      </c>
      <c r="K80" s="21">
        <v>35</v>
      </c>
      <c r="L80" s="22">
        <v>3500000</v>
      </c>
      <c r="M80" s="22">
        <v>17685404.641077682</v>
      </c>
      <c r="N80" s="22">
        <v>9325470.1808401216</v>
      </c>
      <c r="O80" s="54">
        <f t="shared" si="2"/>
        <v>30510874.821917802</v>
      </c>
    </row>
    <row r="81" spans="1:16" ht="22.5" customHeight="1">
      <c r="B81" s="269">
        <v>7</v>
      </c>
      <c r="C81" s="363" t="s">
        <v>676</v>
      </c>
      <c r="D81" s="55"/>
      <c r="E81" s="269" t="s">
        <v>351</v>
      </c>
      <c r="F81" s="19" t="s">
        <v>402</v>
      </c>
      <c r="G81" s="269"/>
      <c r="H81" s="291">
        <v>1950</v>
      </c>
      <c r="I81" s="19" t="s">
        <v>336</v>
      </c>
      <c r="J81" s="19" t="s">
        <v>0</v>
      </c>
      <c r="K81" s="21">
        <v>975</v>
      </c>
      <c r="L81" s="22">
        <v>96894856.465753317</v>
      </c>
      <c r="M81" s="22">
        <v>192673446.10911882</v>
      </c>
      <c r="N81" s="22">
        <v>129314652.69910038</v>
      </c>
      <c r="O81" s="54">
        <f t="shared" si="2"/>
        <v>418882955.27397251</v>
      </c>
    </row>
    <row r="82" spans="1:16" ht="22.5" customHeight="1">
      <c r="A82" s="2"/>
      <c r="B82" s="270"/>
      <c r="C82" s="364"/>
      <c r="D82" s="25"/>
      <c r="E82" s="270"/>
      <c r="F82" s="19" t="s">
        <v>403</v>
      </c>
      <c r="G82" s="270"/>
      <c r="H82" s="292"/>
      <c r="I82" s="19" t="s">
        <v>195</v>
      </c>
      <c r="J82" s="19" t="s">
        <v>7</v>
      </c>
      <c r="K82" s="21">
        <v>975</v>
      </c>
      <c r="L82" s="22">
        <v>97500000.00000003</v>
      </c>
      <c r="M82" s="22">
        <v>260237743.91132054</v>
      </c>
      <c r="N82" s="22">
        <v>232614456.96539178</v>
      </c>
      <c r="O82" s="54">
        <f t="shared" si="2"/>
        <v>590352200.87671232</v>
      </c>
      <c r="P82" s="231"/>
    </row>
    <row r="83" spans="1:16" ht="22.5" customHeight="1">
      <c r="B83" s="269">
        <v>8</v>
      </c>
      <c r="C83" s="363" t="s">
        <v>677</v>
      </c>
      <c r="D83" s="55"/>
      <c r="E83" s="269" t="s">
        <v>351</v>
      </c>
      <c r="F83" s="19" t="s">
        <v>230</v>
      </c>
      <c r="G83" s="269"/>
      <c r="H83" s="291">
        <v>885.6</v>
      </c>
      <c r="I83" s="19" t="s">
        <v>231</v>
      </c>
      <c r="J83" s="19" t="s">
        <v>0</v>
      </c>
      <c r="K83" s="21">
        <v>565</v>
      </c>
      <c r="L83" s="22">
        <v>56500000</v>
      </c>
      <c r="M83" s="22">
        <v>205036271.57225484</v>
      </c>
      <c r="N83" s="22">
        <v>179099151.5373342</v>
      </c>
      <c r="O83" s="54">
        <f t="shared" si="2"/>
        <v>440635423.10958904</v>
      </c>
    </row>
    <row r="84" spans="1:16" ht="22.5" customHeight="1">
      <c r="B84" s="270"/>
      <c r="C84" s="364"/>
      <c r="D84" s="25"/>
      <c r="E84" s="270"/>
      <c r="F84" s="19" t="s">
        <v>232</v>
      </c>
      <c r="G84" s="270"/>
      <c r="H84" s="292"/>
      <c r="I84" s="19" t="s">
        <v>233</v>
      </c>
      <c r="J84" s="19" t="s">
        <v>7</v>
      </c>
      <c r="K84" s="21">
        <v>320.60000000000002</v>
      </c>
      <c r="L84" s="22">
        <v>32060000</v>
      </c>
      <c r="M84" s="22">
        <v>103684794.28815311</v>
      </c>
      <c r="N84" s="22">
        <v>92428332.013216734</v>
      </c>
      <c r="O84" s="54">
        <f t="shared" si="2"/>
        <v>228173126.30136985</v>
      </c>
    </row>
    <row r="85" spans="1:16" ht="22.5" customHeight="1">
      <c r="B85" s="269">
        <v>9</v>
      </c>
      <c r="C85" s="363" t="s">
        <v>678</v>
      </c>
      <c r="D85" s="55"/>
      <c r="E85" s="269" t="s">
        <v>351</v>
      </c>
      <c r="F85" s="19" t="s">
        <v>241</v>
      </c>
      <c r="G85" s="269"/>
      <c r="H85" s="291">
        <v>1950</v>
      </c>
      <c r="I85" s="19" t="s">
        <v>343</v>
      </c>
      <c r="J85" s="19" t="s">
        <v>0</v>
      </c>
      <c r="K85" s="21">
        <v>975</v>
      </c>
      <c r="L85" s="22">
        <v>97500000.00000003</v>
      </c>
      <c r="M85" s="22">
        <v>172760854.75349972</v>
      </c>
      <c r="N85" s="22">
        <v>29949658.342390683</v>
      </c>
      <c r="O85" s="54">
        <f t="shared" si="2"/>
        <v>300210513.0958904</v>
      </c>
    </row>
    <row r="86" spans="1:16" ht="22.5" customHeight="1">
      <c r="B86" s="270"/>
      <c r="C86" s="364"/>
      <c r="D86" s="25"/>
      <c r="E86" s="270"/>
      <c r="F86" s="19" t="s">
        <v>242</v>
      </c>
      <c r="G86" s="270"/>
      <c r="H86" s="292"/>
      <c r="I86" s="19" t="s">
        <v>344</v>
      </c>
      <c r="J86" s="19" t="s">
        <v>7</v>
      </c>
      <c r="K86" s="21">
        <v>975</v>
      </c>
      <c r="L86" s="22">
        <v>97500000.000000119</v>
      </c>
      <c r="M86" s="22">
        <v>268788123.41131771</v>
      </c>
      <c r="N86" s="22">
        <v>240118486.72566858</v>
      </c>
      <c r="O86" s="54">
        <f t="shared" si="2"/>
        <v>606406610.13698637</v>
      </c>
    </row>
    <row r="87" spans="1:16" ht="22.5" customHeight="1">
      <c r="B87" s="269">
        <v>10</v>
      </c>
      <c r="C87" s="363" t="s">
        <v>679</v>
      </c>
      <c r="D87" s="55"/>
      <c r="E87" s="269" t="s">
        <v>351</v>
      </c>
      <c r="F87" s="19" t="s">
        <v>221</v>
      </c>
      <c r="G87" s="269"/>
      <c r="H87" s="291">
        <v>678.6</v>
      </c>
      <c r="I87" s="19" t="s">
        <v>222</v>
      </c>
      <c r="J87" s="19" t="s">
        <v>0</v>
      </c>
      <c r="K87" s="21">
        <v>251</v>
      </c>
      <c r="L87" s="22">
        <v>25100000</v>
      </c>
      <c r="M87" s="22">
        <v>101880785.44071065</v>
      </c>
      <c r="N87" s="22">
        <v>90324048.682577029</v>
      </c>
      <c r="O87" s="54">
        <f t="shared" si="2"/>
        <v>217304834.12328768</v>
      </c>
    </row>
    <row r="88" spans="1:16" ht="22.5" customHeight="1">
      <c r="A88" s="2"/>
      <c r="B88" s="277"/>
      <c r="C88" s="365"/>
      <c r="D88" s="182"/>
      <c r="E88" s="277"/>
      <c r="F88" s="19" t="s">
        <v>223</v>
      </c>
      <c r="G88" s="277"/>
      <c r="H88" s="387"/>
      <c r="I88" s="19" t="s">
        <v>345</v>
      </c>
      <c r="J88" s="19" t="s">
        <v>7</v>
      </c>
      <c r="K88" s="21">
        <v>339.3</v>
      </c>
      <c r="L88" s="22">
        <v>33930000</v>
      </c>
      <c r="M88" s="22">
        <v>132598726.76340646</v>
      </c>
      <c r="N88" s="22">
        <v>118233508.44207299</v>
      </c>
      <c r="O88" s="54">
        <f t="shared" si="2"/>
        <v>284762235.20547944</v>
      </c>
      <c r="P88" s="231"/>
    </row>
    <row r="89" spans="1:16" ht="22.5" customHeight="1">
      <c r="B89" s="270"/>
      <c r="C89" s="364"/>
      <c r="D89" s="25"/>
      <c r="E89" s="270"/>
      <c r="F89" s="19" t="s">
        <v>224</v>
      </c>
      <c r="G89" s="270"/>
      <c r="H89" s="292"/>
      <c r="I89" s="19" t="s">
        <v>225</v>
      </c>
      <c r="J89" s="19" t="s">
        <v>127</v>
      </c>
      <c r="K89" s="21">
        <v>88.3</v>
      </c>
      <c r="L89" s="22">
        <v>8830000.0000000037</v>
      </c>
      <c r="M89" s="22">
        <v>30094187.435774814</v>
      </c>
      <c r="N89" s="22">
        <v>26830258.317649845</v>
      </c>
      <c r="O89" s="54">
        <f t="shared" si="2"/>
        <v>65754445.753424659</v>
      </c>
    </row>
    <row r="90" spans="1:16" ht="22.5" customHeight="1">
      <c r="B90" s="269">
        <v>11</v>
      </c>
      <c r="C90" s="363" t="s">
        <v>680</v>
      </c>
      <c r="D90" s="55"/>
      <c r="E90" s="269" t="s">
        <v>351</v>
      </c>
      <c r="F90" s="19" t="s">
        <v>258</v>
      </c>
      <c r="G90" s="269"/>
      <c r="H90" s="320">
        <v>467.2</v>
      </c>
      <c r="I90" s="19" t="s">
        <v>346</v>
      </c>
      <c r="J90" s="19" t="s">
        <v>0</v>
      </c>
      <c r="K90" s="21">
        <v>220.29</v>
      </c>
      <c r="L90" s="22">
        <v>22028712.000000004</v>
      </c>
      <c r="M90" s="22">
        <v>15001031.52623326</v>
      </c>
      <c r="N90" s="22">
        <v>6563207.9478708506</v>
      </c>
      <c r="O90" s="54">
        <f t="shared" si="2"/>
        <v>43592951.474104114</v>
      </c>
    </row>
    <row r="91" spans="1:16" ht="22.5" customHeight="1">
      <c r="B91" s="270"/>
      <c r="C91" s="364"/>
      <c r="D91" s="25"/>
      <c r="E91" s="270"/>
      <c r="F91" s="19" t="s">
        <v>259</v>
      </c>
      <c r="G91" s="270"/>
      <c r="H91" s="321"/>
      <c r="I91" s="19" t="s">
        <v>347</v>
      </c>
      <c r="J91" s="19" t="s">
        <v>0</v>
      </c>
      <c r="K91" s="21">
        <v>233.6</v>
      </c>
      <c r="L91" s="22">
        <v>23359999.999999996</v>
      </c>
      <c r="M91" s="22">
        <v>14805836.793643836</v>
      </c>
      <c r="N91" s="22">
        <v>6704514.206356165</v>
      </c>
      <c r="O91" s="54">
        <f t="shared" si="2"/>
        <v>44870351</v>
      </c>
    </row>
    <row r="92" spans="1:16" ht="22.5" customHeight="1">
      <c r="B92" s="269">
        <v>12</v>
      </c>
      <c r="C92" s="363" t="s">
        <v>681</v>
      </c>
      <c r="D92" s="55"/>
      <c r="E92" s="269" t="s">
        <v>351</v>
      </c>
      <c r="F92" s="19" t="s">
        <v>251</v>
      </c>
      <c r="G92" s="269" t="s">
        <v>630</v>
      </c>
      <c r="H92" s="291">
        <v>1677</v>
      </c>
      <c r="I92" s="19" t="s">
        <v>348</v>
      </c>
      <c r="J92" s="19" t="s">
        <v>0</v>
      </c>
      <c r="K92" s="21">
        <v>836</v>
      </c>
      <c r="L92" s="22">
        <v>31059578</v>
      </c>
      <c r="M92" s="22">
        <v>6597704.5551626543</v>
      </c>
      <c r="N92" s="22">
        <v>3759765.344563379</v>
      </c>
      <c r="O92" s="54">
        <f t="shared" si="2"/>
        <v>41417047.899726033</v>
      </c>
    </row>
    <row r="93" spans="1:16" ht="22.5" customHeight="1">
      <c r="B93" s="270"/>
      <c r="C93" s="364"/>
      <c r="D93" s="25"/>
      <c r="E93" s="270"/>
      <c r="F93" s="19" t="s">
        <v>252</v>
      </c>
      <c r="G93" s="270"/>
      <c r="H93" s="292"/>
      <c r="I93" s="19" t="s">
        <v>349</v>
      </c>
      <c r="J93" s="19" t="s">
        <v>7</v>
      </c>
      <c r="K93" s="21">
        <v>836</v>
      </c>
      <c r="L93" s="22">
        <v>33440000.180821925</v>
      </c>
      <c r="M93" s="22">
        <v>4078358.8761775931</v>
      </c>
      <c r="N93" s="22">
        <v>3745408.1238224069</v>
      </c>
      <c r="O93" s="54">
        <f t="shared" si="2"/>
        <v>41263767.180821925</v>
      </c>
    </row>
    <row r="94" spans="1:16" ht="38.25" customHeight="1">
      <c r="B94" s="55">
        <v>13</v>
      </c>
      <c r="C94" s="221" t="s">
        <v>712</v>
      </c>
      <c r="D94" s="186"/>
      <c r="E94" s="19" t="s">
        <v>351</v>
      </c>
      <c r="F94" s="19" t="s">
        <v>187</v>
      </c>
      <c r="G94" s="19"/>
      <c r="H94" s="20">
        <v>470.24</v>
      </c>
      <c r="I94" s="23" t="s">
        <v>523</v>
      </c>
      <c r="J94" s="19" t="s">
        <v>0</v>
      </c>
      <c r="K94" s="21">
        <v>470.24</v>
      </c>
      <c r="L94" s="22">
        <v>0</v>
      </c>
      <c r="M94" s="22">
        <v>0</v>
      </c>
      <c r="N94" s="22">
        <v>0</v>
      </c>
      <c r="O94" s="54">
        <f t="shared" si="2"/>
        <v>0</v>
      </c>
    </row>
    <row r="95" spans="1:16" ht="42" customHeight="1">
      <c r="A95" s="2"/>
      <c r="B95" s="19">
        <v>14</v>
      </c>
      <c r="C95" s="258" t="s">
        <v>755</v>
      </c>
      <c r="D95" s="20"/>
      <c r="E95" s="20" t="s">
        <v>351</v>
      </c>
      <c r="F95" s="19" t="s">
        <v>188</v>
      </c>
      <c r="G95" s="19"/>
      <c r="H95" s="20">
        <v>494.5</v>
      </c>
      <c r="I95" s="23" t="s">
        <v>756</v>
      </c>
      <c r="J95" s="19" t="s">
        <v>0</v>
      </c>
      <c r="K95" s="21">
        <v>494.5</v>
      </c>
      <c r="L95" s="22">
        <v>0.20547945238649845</v>
      </c>
      <c r="M95" s="22">
        <v>0</v>
      </c>
      <c r="N95" s="22">
        <v>0</v>
      </c>
      <c r="O95" s="54">
        <f>SUM(L95:N95)</f>
        <v>0.20547945238649845</v>
      </c>
      <c r="P95" s="231"/>
    </row>
    <row r="96" spans="1:16" ht="12" thickBot="1">
      <c r="C96" s="8"/>
      <c r="I96" s="6"/>
      <c r="K96" s="7"/>
    </row>
    <row r="97" spans="1:16" s="2" customFormat="1" ht="22.5" customHeight="1" thickBot="1">
      <c r="A97" s="1"/>
      <c r="E97" s="366" t="s">
        <v>351</v>
      </c>
      <c r="F97" s="367"/>
      <c r="G97" s="69" t="s">
        <v>641</v>
      </c>
      <c r="H97" s="380" t="s">
        <v>4</v>
      </c>
      <c r="I97" s="381"/>
      <c r="J97" s="382"/>
      <c r="K97" s="69" t="s">
        <v>641</v>
      </c>
      <c r="L97" s="97">
        <f>SUM(L72:L96)</f>
        <v>851048812.15342462</v>
      </c>
      <c r="M97" s="97">
        <f>SUM(M72:M96)</f>
        <v>2158718082.0808005</v>
      </c>
      <c r="N97" s="97">
        <f>SUM(N72:N96)</f>
        <v>1693844806.8327558</v>
      </c>
      <c r="O97" s="97">
        <f>SUM(O72:O96)</f>
        <v>4703611701.0669813</v>
      </c>
      <c r="P97" s="245"/>
    </row>
    <row r="98" spans="1:16">
      <c r="C98" s="8"/>
      <c r="I98" s="6"/>
      <c r="K98" s="7"/>
      <c r="M98" s="88">
        <f>SUM(M97:N97)</f>
        <v>3852562888.9135561</v>
      </c>
    </row>
    <row r="99" spans="1:16">
      <c r="A99" s="2"/>
      <c r="C99" s="8"/>
      <c r="I99" s="6"/>
      <c r="K99" s="7"/>
      <c r="P99" s="231"/>
    </row>
    <row r="100" spans="1:16">
      <c r="A100" s="2"/>
      <c r="C100" s="8"/>
      <c r="I100" s="6"/>
      <c r="K100" s="7"/>
      <c r="P100" s="231"/>
    </row>
    <row r="101" spans="1:16" ht="12" thickBot="1">
      <c r="C101" s="8"/>
      <c r="I101" s="6"/>
      <c r="K101" s="7"/>
    </row>
    <row r="102" spans="1:16" s="2" customFormat="1" ht="28.5" customHeight="1" thickBot="1">
      <c r="A102" s="1"/>
      <c r="B102" s="172" t="s">
        <v>293</v>
      </c>
      <c r="C102" s="173" t="s">
        <v>294</v>
      </c>
      <c r="D102" s="172" t="s">
        <v>704</v>
      </c>
      <c r="E102" s="173" t="s">
        <v>295</v>
      </c>
      <c r="F102" s="172" t="s">
        <v>296</v>
      </c>
      <c r="G102" s="199" t="s">
        <v>713</v>
      </c>
      <c r="H102" s="174" t="s">
        <v>297</v>
      </c>
      <c r="I102" s="172" t="s">
        <v>298</v>
      </c>
      <c r="J102" s="172" t="s">
        <v>299</v>
      </c>
      <c r="K102" s="172" t="s">
        <v>300</v>
      </c>
      <c r="L102" s="175" t="s">
        <v>301</v>
      </c>
      <c r="M102" s="175" t="s">
        <v>3</v>
      </c>
      <c r="N102" s="175" t="s">
        <v>5</v>
      </c>
      <c r="O102" s="175" t="s">
        <v>302</v>
      </c>
      <c r="P102" s="230"/>
    </row>
    <row r="103" spans="1:16" s="2" customFormat="1" ht="15.75" customHeight="1">
      <c r="A103" s="1"/>
      <c r="B103" s="296" t="s">
        <v>530</v>
      </c>
      <c r="C103" s="297"/>
      <c r="D103" s="297"/>
      <c r="E103" s="297"/>
      <c r="F103" s="297"/>
      <c r="G103" s="298"/>
      <c r="H103" s="50" t="s">
        <v>303</v>
      </c>
      <c r="I103" s="273" t="s">
        <v>530</v>
      </c>
      <c r="J103" s="274"/>
      <c r="K103" s="53" t="s">
        <v>303</v>
      </c>
      <c r="L103" s="227"/>
      <c r="M103" s="228"/>
      <c r="N103" s="228"/>
      <c r="O103" s="229" t="s">
        <v>492</v>
      </c>
      <c r="P103" s="230"/>
    </row>
    <row r="104" spans="1:16" ht="22.5" customHeight="1">
      <c r="B104" s="269">
        <v>1</v>
      </c>
      <c r="C104" s="303" t="s">
        <v>682</v>
      </c>
      <c r="D104" s="55"/>
      <c r="E104" s="269" t="s">
        <v>358</v>
      </c>
      <c r="F104" s="19" t="s">
        <v>201</v>
      </c>
      <c r="G104" s="19"/>
      <c r="H104" s="20">
        <v>220</v>
      </c>
      <c r="I104" s="19" t="s">
        <v>353</v>
      </c>
      <c r="J104" s="19" t="s">
        <v>0</v>
      </c>
      <c r="K104" s="21">
        <v>220</v>
      </c>
      <c r="L104" s="27">
        <v>21999999.99999997</v>
      </c>
      <c r="M104" s="27">
        <v>109365728.77329142</v>
      </c>
      <c r="N104" s="27">
        <v>101919703.96643461</v>
      </c>
      <c r="O104" s="54">
        <f t="shared" ref="O104:O108" si="3">SUM(L104:N104)</f>
        <v>233285432.73972601</v>
      </c>
    </row>
    <row r="105" spans="1:16" ht="22.5" customHeight="1">
      <c r="B105" s="277"/>
      <c r="C105" s="312"/>
      <c r="D105" s="182"/>
      <c r="E105" s="277"/>
      <c r="F105" s="19" t="s">
        <v>213</v>
      </c>
      <c r="G105" s="269"/>
      <c r="H105" s="291">
        <v>373.76</v>
      </c>
      <c r="I105" s="19" t="s">
        <v>354</v>
      </c>
      <c r="J105" s="19" t="s">
        <v>0</v>
      </c>
      <c r="K105" s="21">
        <v>186.88</v>
      </c>
      <c r="L105" s="22">
        <v>18688000</v>
      </c>
      <c r="M105" s="22">
        <v>91249216.550846562</v>
      </c>
      <c r="N105" s="22">
        <v>81223747.649153426</v>
      </c>
      <c r="O105" s="54">
        <f t="shared" si="3"/>
        <v>191160964.19999999</v>
      </c>
    </row>
    <row r="106" spans="1:16" ht="22.5" customHeight="1">
      <c r="A106" s="2"/>
      <c r="B106" s="270"/>
      <c r="C106" s="306"/>
      <c r="D106" s="25"/>
      <c r="E106" s="270"/>
      <c r="F106" s="19" t="s">
        <v>214</v>
      </c>
      <c r="G106" s="270"/>
      <c r="H106" s="292"/>
      <c r="I106" s="19" t="s">
        <v>355</v>
      </c>
      <c r="J106" s="19" t="s">
        <v>7</v>
      </c>
      <c r="K106" s="21">
        <v>186.88</v>
      </c>
      <c r="L106" s="22">
        <v>18688000</v>
      </c>
      <c r="M106" s="22">
        <v>89734067.669208214</v>
      </c>
      <c r="N106" s="22">
        <v>79889577.130791798</v>
      </c>
      <c r="O106" s="54">
        <f t="shared" si="3"/>
        <v>188311644.80000001</v>
      </c>
      <c r="P106" s="231"/>
    </row>
    <row r="107" spans="1:16" ht="22.5" customHeight="1">
      <c r="B107" s="269">
        <v>2</v>
      </c>
      <c r="C107" s="303" t="s">
        <v>683</v>
      </c>
      <c r="D107" s="55"/>
      <c r="E107" s="269" t="s">
        <v>358</v>
      </c>
      <c r="F107" s="19" t="s">
        <v>203</v>
      </c>
      <c r="G107" s="269"/>
      <c r="H107" s="291">
        <v>180.75</v>
      </c>
      <c r="I107" s="19" t="s">
        <v>356</v>
      </c>
      <c r="J107" s="19" t="s">
        <v>0</v>
      </c>
      <c r="K107" s="21">
        <v>90.375</v>
      </c>
      <c r="L107" s="22">
        <v>9037500.0000000149</v>
      </c>
      <c r="M107" s="22">
        <v>55689705.321249746</v>
      </c>
      <c r="N107" s="22">
        <v>49381128.267791338</v>
      </c>
      <c r="O107" s="54">
        <f t="shared" si="3"/>
        <v>114108333.5890411</v>
      </c>
    </row>
    <row r="108" spans="1:16" ht="22.5" customHeight="1">
      <c r="B108" s="270"/>
      <c r="C108" s="306"/>
      <c r="D108" s="25"/>
      <c r="E108" s="270"/>
      <c r="F108" s="19" t="s">
        <v>204</v>
      </c>
      <c r="G108" s="270"/>
      <c r="H108" s="292"/>
      <c r="I108" s="19" t="s">
        <v>357</v>
      </c>
      <c r="J108" s="19" t="s">
        <v>7</v>
      </c>
      <c r="K108" s="21">
        <v>90.375</v>
      </c>
      <c r="L108" s="22">
        <v>9037500</v>
      </c>
      <c r="M108" s="22">
        <v>53620606.084104531</v>
      </c>
      <c r="N108" s="22">
        <v>47576172.450142048</v>
      </c>
      <c r="O108" s="54">
        <f t="shared" si="3"/>
        <v>110234278.53424658</v>
      </c>
    </row>
    <row r="109" spans="1:16" ht="12" thickBot="1">
      <c r="C109" s="8"/>
      <c r="K109" s="7"/>
    </row>
    <row r="110" spans="1:16" s="2" customFormat="1" ht="22.5" customHeight="1" thickBot="1">
      <c r="A110" s="1"/>
      <c r="E110" s="366" t="s">
        <v>358</v>
      </c>
      <c r="F110" s="367"/>
      <c r="G110" s="69" t="s">
        <v>641</v>
      </c>
      <c r="H110" s="380" t="s">
        <v>4</v>
      </c>
      <c r="I110" s="381"/>
      <c r="J110" s="382"/>
      <c r="K110" s="69" t="s">
        <v>641</v>
      </c>
      <c r="L110" s="97">
        <f>SUM(L104:L109)</f>
        <v>77450999.999999985</v>
      </c>
      <c r="M110" s="97">
        <f>SUM(M104:M109)</f>
        <v>399659324.39870048</v>
      </c>
      <c r="N110" s="97">
        <f>SUM(N104:N109)</f>
        <v>359990329.46431321</v>
      </c>
      <c r="O110" s="97">
        <f>SUM(O104:O109)</f>
        <v>837100653.86301374</v>
      </c>
      <c r="P110" s="245"/>
    </row>
    <row r="111" spans="1:16">
      <c r="C111" s="8"/>
      <c r="K111" s="7"/>
      <c r="M111" s="88">
        <f>SUM(M110:N110)</f>
        <v>759649653.86301374</v>
      </c>
    </row>
    <row r="112" spans="1:16">
      <c r="C112" s="8"/>
      <c r="K112" s="7"/>
    </row>
    <row r="113" spans="1:16">
      <c r="C113" s="8"/>
      <c r="K113" s="7"/>
    </row>
    <row r="114" spans="1:16" ht="12" thickBot="1">
      <c r="C114" s="8"/>
      <c r="K114" s="7"/>
    </row>
    <row r="115" spans="1:16" s="2" customFormat="1" ht="28.5" customHeight="1" thickBot="1">
      <c r="A115" s="1"/>
      <c r="B115" s="172" t="s">
        <v>293</v>
      </c>
      <c r="C115" s="173" t="s">
        <v>294</v>
      </c>
      <c r="D115" s="172" t="s">
        <v>704</v>
      </c>
      <c r="E115" s="173" t="s">
        <v>295</v>
      </c>
      <c r="F115" s="172" t="s">
        <v>296</v>
      </c>
      <c r="G115" s="199" t="s">
        <v>713</v>
      </c>
      <c r="H115" s="174" t="s">
        <v>297</v>
      </c>
      <c r="I115" s="172" t="s">
        <v>298</v>
      </c>
      <c r="J115" s="172" t="s">
        <v>299</v>
      </c>
      <c r="K115" s="172" t="s">
        <v>300</v>
      </c>
      <c r="L115" s="175" t="s">
        <v>301</v>
      </c>
      <c r="M115" s="175" t="s">
        <v>3</v>
      </c>
      <c r="N115" s="175" t="s">
        <v>5</v>
      </c>
      <c r="O115" s="175" t="s">
        <v>302</v>
      </c>
      <c r="P115" s="230"/>
    </row>
    <row r="116" spans="1:16" s="2" customFormat="1" ht="15.75" customHeight="1">
      <c r="A116" s="1"/>
      <c r="B116" s="296" t="s">
        <v>530</v>
      </c>
      <c r="C116" s="297"/>
      <c r="D116" s="297"/>
      <c r="E116" s="297"/>
      <c r="F116" s="297"/>
      <c r="G116" s="298"/>
      <c r="H116" s="50" t="s">
        <v>303</v>
      </c>
      <c r="I116" s="273" t="s">
        <v>530</v>
      </c>
      <c r="J116" s="274"/>
      <c r="K116" s="53" t="s">
        <v>303</v>
      </c>
      <c r="L116" s="227"/>
      <c r="M116" s="228"/>
      <c r="N116" s="228"/>
      <c r="O116" s="229" t="s">
        <v>492</v>
      </c>
      <c r="P116" s="230"/>
    </row>
    <row r="117" spans="1:16" ht="28.5" customHeight="1">
      <c r="B117" s="25">
        <v>1</v>
      </c>
      <c r="C117" s="87" t="s">
        <v>684</v>
      </c>
      <c r="D117" s="25"/>
      <c r="E117" s="19" t="s">
        <v>361</v>
      </c>
      <c r="F117" s="219" t="s">
        <v>193</v>
      </c>
      <c r="G117" s="25"/>
      <c r="H117" s="20">
        <v>401</v>
      </c>
      <c r="I117" s="19" t="s">
        <v>359</v>
      </c>
      <c r="J117" s="19" t="s">
        <v>0</v>
      </c>
      <c r="K117" s="21">
        <v>401</v>
      </c>
      <c r="L117" s="27">
        <v>40099999.99999997</v>
      </c>
      <c r="M117" s="27">
        <v>111362740.91891462</v>
      </c>
      <c r="N117" s="27">
        <v>34018160.642729215</v>
      </c>
      <c r="O117" s="54">
        <f t="shared" ref="O117:O122" si="4">SUM(L117:N117)</f>
        <v>185480901.56164381</v>
      </c>
    </row>
    <row r="118" spans="1:16" ht="28.5" customHeight="1">
      <c r="B118" s="19">
        <v>2</v>
      </c>
      <c r="C118" s="35" t="s">
        <v>685</v>
      </c>
      <c r="D118" s="19"/>
      <c r="E118" s="19" t="s">
        <v>361</v>
      </c>
      <c r="F118" s="32" t="s">
        <v>197</v>
      </c>
      <c r="G118" s="19"/>
      <c r="H118" s="20">
        <v>100</v>
      </c>
      <c r="I118" s="19" t="s">
        <v>198</v>
      </c>
      <c r="J118" s="19" t="s">
        <v>0</v>
      </c>
      <c r="K118" s="21">
        <v>100</v>
      </c>
      <c r="L118" s="22">
        <v>7883048.9726027306</v>
      </c>
      <c r="M118" s="22">
        <v>14384466.491415465</v>
      </c>
      <c r="N118" s="22">
        <v>12370700.508584535</v>
      </c>
      <c r="O118" s="54">
        <f t="shared" si="4"/>
        <v>34638215.972602732</v>
      </c>
    </row>
    <row r="119" spans="1:16" ht="41.25" customHeight="1">
      <c r="B119" s="19">
        <v>3</v>
      </c>
      <c r="C119" s="35" t="s">
        <v>793</v>
      </c>
      <c r="D119" s="19"/>
      <c r="E119" s="19" t="s">
        <v>361</v>
      </c>
      <c r="F119" s="32" t="s">
        <v>140</v>
      </c>
      <c r="G119" s="19"/>
      <c r="H119" s="20">
        <v>88</v>
      </c>
      <c r="I119" s="19" t="s">
        <v>360</v>
      </c>
      <c r="J119" s="19" t="s">
        <v>0</v>
      </c>
      <c r="K119" s="21">
        <v>88</v>
      </c>
      <c r="L119" s="22">
        <v>8799999.9999999851</v>
      </c>
      <c r="M119" s="22">
        <v>42635332.977505177</v>
      </c>
      <c r="N119" s="22">
        <v>27095879.488248255</v>
      </c>
      <c r="O119" s="54">
        <f t="shared" si="4"/>
        <v>78531212.465753421</v>
      </c>
    </row>
    <row r="120" spans="1:16" ht="22.5" customHeight="1">
      <c r="B120" s="269">
        <v>4</v>
      </c>
      <c r="C120" s="356" t="s">
        <v>757</v>
      </c>
      <c r="D120" s="186"/>
      <c r="E120" s="269" t="s">
        <v>361</v>
      </c>
      <c r="F120" s="19" t="s">
        <v>758</v>
      </c>
      <c r="G120" s="19"/>
      <c r="H120" s="20" t="s">
        <v>530</v>
      </c>
      <c r="I120" s="23" t="s">
        <v>756</v>
      </c>
      <c r="J120" s="19" t="s">
        <v>0</v>
      </c>
      <c r="K120" s="21">
        <v>505.5</v>
      </c>
      <c r="L120" s="22">
        <v>0</v>
      </c>
      <c r="M120" s="22">
        <v>0</v>
      </c>
      <c r="N120" s="22">
        <v>0</v>
      </c>
      <c r="O120" s="54">
        <f t="shared" si="4"/>
        <v>0</v>
      </c>
    </row>
    <row r="121" spans="1:16" ht="22.5" customHeight="1">
      <c r="A121" s="2"/>
      <c r="B121" s="277"/>
      <c r="C121" s="360"/>
      <c r="D121" s="187"/>
      <c r="E121" s="277"/>
      <c r="F121" s="19" t="s">
        <v>759</v>
      </c>
      <c r="G121" s="19"/>
      <c r="H121" s="20" t="s">
        <v>530</v>
      </c>
      <c r="I121" s="23" t="s">
        <v>760</v>
      </c>
      <c r="J121" s="19" t="s">
        <v>127</v>
      </c>
      <c r="K121" s="21">
        <v>375.75</v>
      </c>
      <c r="L121" s="22">
        <v>0</v>
      </c>
      <c r="M121" s="22">
        <v>0</v>
      </c>
      <c r="N121" s="22">
        <v>0</v>
      </c>
      <c r="O121" s="54">
        <f t="shared" si="4"/>
        <v>0</v>
      </c>
      <c r="P121" s="231"/>
    </row>
    <row r="122" spans="1:16" ht="22.5" customHeight="1">
      <c r="B122" s="270"/>
      <c r="C122" s="357"/>
      <c r="D122" s="188"/>
      <c r="E122" s="270"/>
      <c r="F122" s="19" t="s">
        <v>761</v>
      </c>
      <c r="G122" s="19"/>
      <c r="H122" s="20" t="s">
        <v>530</v>
      </c>
      <c r="I122" s="23" t="s">
        <v>762</v>
      </c>
      <c r="J122" s="19" t="s">
        <v>127</v>
      </c>
      <c r="K122" s="21">
        <v>881.21</v>
      </c>
      <c r="L122" s="22">
        <v>0</v>
      </c>
      <c r="M122" s="22">
        <v>0</v>
      </c>
      <c r="N122" s="22">
        <v>0</v>
      </c>
      <c r="O122" s="54">
        <f t="shared" si="4"/>
        <v>0</v>
      </c>
    </row>
    <row r="123" spans="1:16" ht="12" thickBot="1">
      <c r="C123" s="8"/>
      <c r="K123" s="7"/>
    </row>
    <row r="124" spans="1:16" s="2" customFormat="1" ht="22.5" customHeight="1" thickBot="1">
      <c r="E124" s="366" t="s">
        <v>361</v>
      </c>
      <c r="F124" s="367"/>
      <c r="G124" s="69" t="s">
        <v>641</v>
      </c>
      <c r="H124" s="380" t="s">
        <v>4</v>
      </c>
      <c r="I124" s="381"/>
      <c r="J124" s="382"/>
      <c r="K124" s="69" t="s">
        <v>641</v>
      </c>
      <c r="L124" s="97">
        <f>SUM(L117:L123)</f>
        <v>56783048.972602688</v>
      </c>
      <c r="M124" s="97">
        <f>SUM(M117:M123)</f>
        <v>168382540.38783526</v>
      </c>
      <c r="N124" s="97">
        <f>SUM(N117:N123)</f>
        <v>73484740.639562011</v>
      </c>
      <c r="O124" s="97">
        <f>SUM(O117:O123)</f>
        <v>298650329.99999994</v>
      </c>
      <c r="P124" s="245"/>
    </row>
    <row r="125" spans="1:16">
      <c r="C125" s="8"/>
      <c r="K125" s="7"/>
      <c r="M125" s="88">
        <f>SUM(M124:N124)</f>
        <v>241867281.02739727</v>
      </c>
    </row>
    <row r="126" spans="1:16">
      <c r="C126" s="8"/>
      <c r="K126" s="7"/>
    </row>
    <row r="127" spans="1:16">
      <c r="C127" s="8"/>
      <c r="K127" s="7"/>
    </row>
    <row r="128" spans="1:16" ht="12" thickBot="1">
      <c r="C128" s="8"/>
      <c r="K128" s="7"/>
    </row>
    <row r="129" spans="1:16" s="2" customFormat="1" ht="28.5" customHeight="1" thickBot="1">
      <c r="A129" s="1"/>
      <c r="B129" s="172" t="s">
        <v>293</v>
      </c>
      <c r="C129" s="173" t="s">
        <v>294</v>
      </c>
      <c r="D129" s="172" t="s">
        <v>704</v>
      </c>
      <c r="E129" s="173" t="s">
        <v>295</v>
      </c>
      <c r="F129" s="172" t="s">
        <v>296</v>
      </c>
      <c r="G129" s="199" t="s">
        <v>713</v>
      </c>
      <c r="H129" s="174" t="s">
        <v>297</v>
      </c>
      <c r="I129" s="172" t="s">
        <v>298</v>
      </c>
      <c r="J129" s="172" t="s">
        <v>299</v>
      </c>
      <c r="K129" s="172" t="s">
        <v>300</v>
      </c>
      <c r="L129" s="175" t="s">
        <v>301</v>
      </c>
      <c r="M129" s="175" t="s">
        <v>3</v>
      </c>
      <c r="N129" s="175" t="s">
        <v>5</v>
      </c>
      <c r="O129" s="175" t="s">
        <v>302</v>
      </c>
      <c r="P129" s="230"/>
    </row>
    <row r="130" spans="1:16" s="2" customFormat="1" ht="15.75" customHeight="1">
      <c r="B130" s="296" t="s">
        <v>530</v>
      </c>
      <c r="C130" s="297"/>
      <c r="D130" s="297"/>
      <c r="E130" s="297"/>
      <c r="F130" s="297"/>
      <c r="G130" s="298"/>
      <c r="H130" s="50" t="s">
        <v>303</v>
      </c>
      <c r="I130" s="273" t="s">
        <v>530</v>
      </c>
      <c r="J130" s="274"/>
      <c r="K130" s="53" t="s">
        <v>303</v>
      </c>
      <c r="L130" s="227"/>
      <c r="M130" s="228"/>
      <c r="N130" s="228"/>
      <c r="O130" s="229" t="s">
        <v>492</v>
      </c>
      <c r="P130" s="231"/>
    </row>
    <row r="131" spans="1:16" ht="22.5" customHeight="1">
      <c r="A131" s="2"/>
      <c r="B131" s="299">
        <v>1</v>
      </c>
      <c r="C131" s="275" t="s">
        <v>686</v>
      </c>
      <c r="D131" s="19"/>
      <c r="E131" s="299" t="s">
        <v>365</v>
      </c>
      <c r="F131" s="19" t="s">
        <v>215</v>
      </c>
      <c r="G131" s="269"/>
      <c r="H131" s="300">
        <v>718.572</v>
      </c>
      <c r="I131" s="19" t="s">
        <v>362</v>
      </c>
      <c r="J131" s="19" t="s">
        <v>0</v>
      </c>
      <c r="K131" s="21">
        <v>383.63200000000001</v>
      </c>
      <c r="L131" s="27">
        <v>0</v>
      </c>
      <c r="M131" s="27">
        <v>0</v>
      </c>
      <c r="N131" s="27">
        <v>0</v>
      </c>
      <c r="O131" s="54">
        <f>SUM(L131:N131)</f>
        <v>0</v>
      </c>
      <c r="P131" s="231"/>
    </row>
    <row r="132" spans="1:16" ht="22.5" customHeight="1">
      <c r="B132" s="299"/>
      <c r="C132" s="275"/>
      <c r="D132" s="19"/>
      <c r="E132" s="299"/>
      <c r="F132" s="19" t="s">
        <v>216</v>
      </c>
      <c r="G132" s="270"/>
      <c r="H132" s="300"/>
      <c r="I132" s="19" t="s">
        <v>363</v>
      </c>
      <c r="J132" s="19" t="s">
        <v>7</v>
      </c>
      <c r="K132" s="21">
        <v>334.94</v>
      </c>
      <c r="L132" s="22">
        <v>0</v>
      </c>
      <c r="M132" s="22">
        <v>0</v>
      </c>
      <c r="N132" s="22">
        <v>0</v>
      </c>
      <c r="O132" s="54">
        <f>SUM(L132:N132)</f>
        <v>0</v>
      </c>
    </row>
    <row r="133" spans="1:16" ht="28.5" customHeight="1">
      <c r="B133" s="19">
        <v>2</v>
      </c>
      <c r="C133" s="35" t="s">
        <v>687</v>
      </c>
      <c r="D133" s="19"/>
      <c r="E133" s="19" t="s">
        <v>365</v>
      </c>
      <c r="F133" s="19" t="s">
        <v>174</v>
      </c>
      <c r="G133" s="19"/>
      <c r="H133" s="20">
        <v>100</v>
      </c>
      <c r="I133" s="19" t="s">
        <v>364</v>
      </c>
      <c r="J133" s="19" t="s">
        <v>0</v>
      </c>
      <c r="K133" s="21">
        <v>100</v>
      </c>
      <c r="L133" s="22">
        <v>7589344.0000000037</v>
      </c>
      <c r="M133" s="22">
        <v>7321685.1251640208</v>
      </c>
      <c r="N133" s="22">
        <v>8407287.8200414591</v>
      </c>
      <c r="O133" s="54">
        <f>SUM(L133:N133)</f>
        <v>23318316.945205484</v>
      </c>
    </row>
    <row r="134" spans="1:16" ht="12" thickBot="1">
      <c r="C134" s="8"/>
      <c r="K134" s="7"/>
    </row>
    <row r="135" spans="1:16" s="2" customFormat="1" ht="30" customHeight="1" thickBot="1">
      <c r="A135" s="1"/>
      <c r="E135" s="366" t="s">
        <v>365</v>
      </c>
      <c r="F135" s="367"/>
      <c r="G135" s="69" t="s">
        <v>641</v>
      </c>
      <c r="H135" s="380" t="s">
        <v>4</v>
      </c>
      <c r="I135" s="381"/>
      <c r="J135" s="382"/>
      <c r="K135" s="69" t="s">
        <v>641</v>
      </c>
      <c r="L135" s="97">
        <f>SUM(L131:L134)</f>
        <v>7589344.0000000037</v>
      </c>
      <c r="M135" s="97">
        <f>SUM(M131:M134)</f>
        <v>7321685.1251640208</v>
      </c>
      <c r="N135" s="97">
        <f>SUM(N131:N134)</f>
        <v>8407287.8200414591</v>
      </c>
      <c r="O135" s="97">
        <f>SUM(O131:O134)</f>
        <v>23318316.945205484</v>
      </c>
      <c r="P135" s="245"/>
    </row>
    <row r="136" spans="1:16">
      <c r="C136" s="8"/>
      <c r="K136" s="7"/>
      <c r="M136" s="88">
        <f>SUM(M135:N135)</f>
        <v>15728972.94520548</v>
      </c>
    </row>
    <row r="137" spans="1:16">
      <c r="C137" s="8"/>
      <c r="K137" s="7"/>
      <c r="M137" s="233"/>
    </row>
    <row r="138" spans="1:16">
      <c r="C138" s="8"/>
      <c r="K138" s="7"/>
    </row>
    <row r="139" spans="1:16" ht="12" thickBot="1">
      <c r="C139" s="8"/>
      <c r="K139" s="7"/>
    </row>
    <row r="140" spans="1:16" s="2" customFormat="1" ht="28.5" customHeight="1" thickBot="1">
      <c r="A140" s="1"/>
      <c r="B140" s="172" t="s">
        <v>293</v>
      </c>
      <c r="C140" s="173" t="s">
        <v>294</v>
      </c>
      <c r="D140" s="172" t="s">
        <v>704</v>
      </c>
      <c r="E140" s="173" t="s">
        <v>295</v>
      </c>
      <c r="F140" s="172" t="s">
        <v>296</v>
      </c>
      <c r="G140" s="199" t="s">
        <v>713</v>
      </c>
      <c r="H140" s="174" t="s">
        <v>297</v>
      </c>
      <c r="I140" s="172" t="s">
        <v>298</v>
      </c>
      <c r="J140" s="172" t="s">
        <v>299</v>
      </c>
      <c r="K140" s="172" t="s">
        <v>300</v>
      </c>
      <c r="L140" s="175" t="s">
        <v>301</v>
      </c>
      <c r="M140" s="175" t="s">
        <v>3</v>
      </c>
      <c r="N140" s="175" t="s">
        <v>5</v>
      </c>
      <c r="O140" s="175" t="s">
        <v>302</v>
      </c>
      <c r="P140" s="230"/>
    </row>
    <row r="141" spans="1:16" s="2" customFormat="1" ht="15.75" customHeight="1">
      <c r="A141" s="1"/>
      <c r="B141" s="296" t="s">
        <v>530</v>
      </c>
      <c r="C141" s="297"/>
      <c r="D141" s="297"/>
      <c r="E141" s="297"/>
      <c r="F141" s="297"/>
      <c r="G141" s="298"/>
      <c r="H141" s="50" t="s">
        <v>303</v>
      </c>
      <c r="I141" s="273" t="s">
        <v>530</v>
      </c>
      <c r="J141" s="274"/>
      <c r="K141" s="53" t="s">
        <v>303</v>
      </c>
      <c r="L141" s="227"/>
      <c r="M141" s="228"/>
      <c r="N141" s="228"/>
      <c r="O141" s="229" t="s">
        <v>492</v>
      </c>
      <c r="P141" s="230"/>
    </row>
    <row r="142" spans="1:16" ht="22.5" customHeight="1">
      <c r="B142" s="299">
        <v>1</v>
      </c>
      <c r="C142" s="275" t="s">
        <v>728</v>
      </c>
      <c r="D142" s="269">
        <v>59201</v>
      </c>
      <c r="E142" s="299" t="s">
        <v>389</v>
      </c>
      <c r="F142" s="19" t="s">
        <v>249</v>
      </c>
      <c r="G142" s="269"/>
      <c r="H142" s="300">
        <v>1991.6</v>
      </c>
      <c r="I142" s="19" t="s">
        <v>366</v>
      </c>
      <c r="J142" s="19" t="s">
        <v>0</v>
      </c>
      <c r="K142" s="21">
        <v>995.8</v>
      </c>
      <c r="L142" s="425">
        <v>0</v>
      </c>
      <c r="M142" s="27">
        <v>-1.4859679482162812E-3</v>
      </c>
      <c r="N142" s="27">
        <v>1.4859679482162812E-3</v>
      </c>
      <c r="O142" s="54">
        <f t="shared" ref="O142:O148" si="5">SUM(L142:N142)</f>
        <v>0</v>
      </c>
    </row>
    <row r="143" spans="1:16" ht="22.5" customHeight="1">
      <c r="B143" s="299"/>
      <c r="C143" s="275"/>
      <c r="D143" s="270"/>
      <c r="E143" s="299"/>
      <c r="F143" s="19" t="s">
        <v>250</v>
      </c>
      <c r="G143" s="270"/>
      <c r="H143" s="300"/>
      <c r="I143" s="19" t="s">
        <v>367</v>
      </c>
      <c r="J143" s="19" t="s">
        <v>7</v>
      </c>
      <c r="K143" s="21">
        <v>995.8</v>
      </c>
      <c r="L143" s="22">
        <v>0</v>
      </c>
      <c r="M143" s="22">
        <v>0</v>
      </c>
      <c r="N143" s="22">
        <v>0</v>
      </c>
      <c r="O143" s="54">
        <f t="shared" si="5"/>
        <v>0</v>
      </c>
    </row>
    <row r="144" spans="1:16" ht="27.75" customHeight="1">
      <c r="B144" s="19">
        <v>2</v>
      </c>
      <c r="C144" s="35" t="s">
        <v>688</v>
      </c>
      <c r="D144" s="19"/>
      <c r="E144" s="19" t="s">
        <v>389</v>
      </c>
      <c r="F144" s="19" t="s">
        <v>292</v>
      </c>
      <c r="G144" s="19"/>
      <c r="H144" s="20">
        <v>473.71</v>
      </c>
      <c r="I144" s="19" t="s">
        <v>247</v>
      </c>
      <c r="J144" s="19" t="s">
        <v>7</v>
      </c>
      <c r="K144" s="21">
        <v>236.85</v>
      </c>
      <c r="L144" s="22">
        <v>9880335.1205479503</v>
      </c>
      <c r="M144" s="22">
        <v>6829674.0865375102</v>
      </c>
      <c r="N144" s="22">
        <v>8494279.9134624898</v>
      </c>
      <c r="O144" s="54">
        <f t="shared" si="5"/>
        <v>25204289.12054795</v>
      </c>
    </row>
    <row r="145" spans="1:16" ht="22.5" customHeight="1">
      <c r="B145" s="299">
        <v>3</v>
      </c>
      <c r="C145" s="275" t="s">
        <v>689</v>
      </c>
      <c r="D145" s="19"/>
      <c r="E145" s="299" t="s">
        <v>389</v>
      </c>
      <c r="F145" s="19" t="s">
        <v>253</v>
      </c>
      <c r="G145" s="269"/>
      <c r="H145" s="300">
        <v>780.49</v>
      </c>
      <c r="I145" s="19" t="s">
        <v>322</v>
      </c>
      <c r="J145" s="19" t="s">
        <v>0</v>
      </c>
      <c r="K145" s="21">
        <v>600.49</v>
      </c>
      <c r="L145" s="22">
        <v>60049000.000000015</v>
      </c>
      <c r="M145" s="22">
        <v>49292958.877047703</v>
      </c>
      <c r="N145" s="22">
        <v>30541504.594185177</v>
      </c>
      <c r="O145" s="54">
        <f t="shared" si="5"/>
        <v>139883463.47123289</v>
      </c>
    </row>
    <row r="146" spans="1:16" ht="22.5" customHeight="1">
      <c r="B146" s="299"/>
      <c r="C146" s="275"/>
      <c r="D146" s="19"/>
      <c r="E146" s="299"/>
      <c r="F146" s="19" t="s">
        <v>254</v>
      </c>
      <c r="G146" s="277"/>
      <c r="H146" s="300"/>
      <c r="I146" s="19" t="s">
        <v>322</v>
      </c>
      <c r="J146" s="19" t="s">
        <v>7</v>
      </c>
      <c r="K146" s="21">
        <v>79</v>
      </c>
      <c r="L146" s="22">
        <v>7900000</v>
      </c>
      <c r="M146" s="22">
        <v>6484943.7817857005</v>
      </c>
      <c r="N146" s="22">
        <v>4018016.7935567647</v>
      </c>
      <c r="O146" s="54">
        <f t="shared" si="5"/>
        <v>18402960.575342465</v>
      </c>
    </row>
    <row r="147" spans="1:16" ht="22.5" customHeight="1">
      <c r="B147" s="299"/>
      <c r="C147" s="275"/>
      <c r="D147" s="19"/>
      <c r="E147" s="299"/>
      <c r="F147" s="19" t="s">
        <v>255</v>
      </c>
      <c r="G147" s="270"/>
      <c r="H147" s="300"/>
      <c r="I147" s="19" t="s">
        <v>368</v>
      </c>
      <c r="J147" s="19" t="s">
        <v>127</v>
      </c>
      <c r="K147" s="21">
        <v>101</v>
      </c>
      <c r="L147" s="22">
        <v>10100000.000000002</v>
      </c>
      <c r="M147" s="22">
        <v>8226306.879369488</v>
      </c>
      <c r="N147" s="22">
        <v>5118912.4356990065</v>
      </c>
      <c r="O147" s="54">
        <f t="shared" si="5"/>
        <v>23445219.315068498</v>
      </c>
    </row>
    <row r="148" spans="1:16" ht="39" customHeight="1">
      <c r="B148" s="19">
        <v>4</v>
      </c>
      <c r="C148" s="35" t="s">
        <v>690</v>
      </c>
      <c r="D148" s="19"/>
      <c r="E148" s="19" t="s">
        <v>389</v>
      </c>
      <c r="F148" s="19" t="s">
        <v>144</v>
      </c>
      <c r="G148" s="19" t="s">
        <v>630</v>
      </c>
      <c r="H148" s="20">
        <v>1428.89</v>
      </c>
      <c r="I148" s="19" t="s">
        <v>369</v>
      </c>
      <c r="J148" s="19" t="s">
        <v>0</v>
      </c>
      <c r="K148" s="19">
        <v>1428.89</v>
      </c>
      <c r="L148" s="22">
        <v>142889000.00000006</v>
      </c>
      <c r="M148" s="22">
        <v>171355930.63993531</v>
      </c>
      <c r="N148" s="22">
        <v>37119589.673763297</v>
      </c>
      <c r="O148" s="54">
        <f t="shared" si="5"/>
        <v>351364520.31369865</v>
      </c>
    </row>
    <row r="149" spans="1:16" ht="12" thickBot="1">
      <c r="C149" s="8"/>
    </row>
    <row r="150" spans="1:16" s="2" customFormat="1" ht="22.5" customHeight="1" thickBot="1">
      <c r="A150" s="1"/>
      <c r="E150" s="366" t="s">
        <v>389</v>
      </c>
      <c r="F150" s="367"/>
      <c r="G150" s="69" t="s">
        <v>641</v>
      </c>
      <c r="H150" s="380" t="s">
        <v>4</v>
      </c>
      <c r="I150" s="381"/>
      <c r="J150" s="382"/>
      <c r="K150" s="69" t="s">
        <v>641</v>
      </c>
      <c r="L150" s="97">
        <f>SUM(L142:L149)</f>
        <v>230818335.12054801</v>
      </c>
      <c r="M150" s="97">
        <f>SUM(M142:M149)</f>
        <v>242189814.26318973</v>
      </c>
      <c r="N150" s="97">
        <f>SUM(N142:N149)</f>
        <v>85292303.412152708</v>
      </c>
      <c r="O150" s="97">
        <f>SUM(O142:O149)</f>
        <v>558300452.79589045</v>
      </c>
      <c r="P150" s="245"/>
    </row>
    <row r="151" spans="1:16">
      <c r="C151" s="8"/>
      <c r="M151" s="88">
        <f>SUM(M150:N150)</f>
        <v>327482117.67534244</v>
      </c>
    </row>
    <row r="152" spans="1:16">
      <c r="C152" s="8"/>
      <c r="M152" s="233"/>
    </row>
    <row r="153" spans="1:16">
      <c r="C153" s="8"/>
    </row>
    <row r="154" spans="1:16" ht="12" thickBot="1">
      <c r="C154" s="8"/>
    </row>
    <row r="155" spans="1:16" s="2" customFormat="1" ht="28.5" customHeight="1" thickBot="1">
      <c r="A155" s="1"/>
      <c r="B155" s="172" t="s">
        <v>293</v>
      </c>
      <c r="C155" s="173" t="s">
        <v>294</v>
      </c>
      <c r="D155" s="172" t="s">
        <v>704</v>
      </c>
      <c r="E155" s="173" t="s">
        <v>295</v>
      </c>
      <c r="F155" s="172" t="s">
        <v>296</v>
      </c>
      <c r="G155" s="199" t="s">
        <v>713</v>
      </c>
      <c r="H155" s="174" t="s">
        <v>297</v>
      </c>
      <c r="I155" s="172" t="s">
        <v>298</v>
      </c>
      <c r="J155" s="172" t="s">
        <v>299</v>
      </c>
      <c r="K155" s="172" t="s">
        <v>300</v>
      </c>
      <c r="L155" s="175" t="s">
        <v>301</v>
      </c>
      <c r="M155" s="175" t="s">
        <v>3</v>
      </c>
      <c r="N155" s="175" t="s">
        <v>5</v>
      </c>
      <c r="O155" s="175" t="s">
        <v>302</v>
      </c>
      <c r="P155" s="230"/>
    </row>
    <row r="156" spans="1:16" s="2" customFormat="1" ht="15.75" customHeight="1">
      <c r="A156" s="1"/>
      <c r="B156" s="296" t="s">
        <v>530</v>
      </c>
      <c r="C156" s="297"/>
      <c r="D156" s="297"/>
      <c r="E156" s="297"/>
      <c r="F156" s="297"/>
      <c r="G156" s="298"/>
      <c r="H156" s="50" t="s">
        <v>303</v>
      </c>
      <c r="I156" s="273" t="s">
        <v>530</v>
      </c>
      <c r="J156" s="274"/>
      <c r="K156" s="53" t="s">
        <v>303</v>
      </c>
      <c r="L156" s="227"/>
      <c r="M156" s="228"/>
      <c r="N156" s="228"/>
      <c r="O156" s="229" t="s">
        <v>492</v>
      </c>
      <c r="P156" s="230"/>
    </row>
    <row r="157" spans="1:16" ht="22.5" customHeight="1">
      <c r="B157" s="299">
        <v>1</v>
      </c>
      <c r="C157" s="275" t="s">
        <v>691</v>
      </c>
      <c r="D157" s="19"/>
      <c r="E157" s="299" t="s">
        <v>374</v>
      </c>
      <c r="F157" s="19" t="s">
        <v>285</v>
      </c>
      <c r="G157" s="269" t="s">
        <v>630</v>
      </c>
      <c r="H157" s="300">
        <v>1522</v>
      </c>
      <c r="I157" s="19" t="s">
        <v>370</v>
      </c>
      <c r="J157" s="19" t="s">
        <v>0</v>
      </c>
      <c r="K157" s="21">
        <v>761</v>
      </c>
      <c r="L157" s="27">
        <v>76100000</v>
      </c>
      <c r="M157" s="27">
        <v>174109959.63731036</v>
      </c>
      <c r="N157" s="27">
        <v>120243278.10241565</v>
      </c>
      <c r="O157" s="54">
        <f t="shared" ref="O157:O164" si="6">SUM(L157:N157)</f>
        <v>370453237.73972601</v>
      </c>
    </row>
    <row r="158" spans="1:16" ht="22.5" customHeight="1">
      <c r="B158" s="299"/>
      <c r="C158" s="275"/>
      <c r="D158" s="19"/>
      <c r="E158" s="299"/>
      <c r="F158" s="19" t="s">
        <v>284</v>
      </c>
      <c r="G158" s="270"/>
      <c r="H158" s="300"/>
      <c r="I158" s="19" t="s">
        <v>244</v>
      </c>
      <c r="J158" s="19" t="s">
        <v>7</v>
      </c>
      <c r="K158" s="21">
        <v>761</v>
      </c>
      <c r="L158" s="22">
        <v>76100000</v>
      </c>
      <c r="M158" s="22">
        <v>192108230.40590769</v>
      </c>
      <c r="N158" s="22">
        <v>172005418.05984575</v>
      </c>
      <c r="O158" s="54">
        <f t="shared" si="6"/>
        <v>440213648.46575344</v>
      </c>
    </row>
    <row r="159" spans="1:16" ht="22.5" customHeight="1">
      <c r="B159" s="299">
        <v>2</v>
      </c>
      <c r="C159" s="275" t="s">
        <v>692</v>
      </c>
      <c r="D159" s="19"/>
      <c r="E159" s="299" t="s">
        <v>374</v>
      </c>
      <c r="F159" s="19" t="s">
        <v>207</v>
      </c>
      <c r="G159" s="269"/>
      <c r="H159" s="300">
        <v>530.4</v>
      </c>
      <c r="I159" s="19" t="s">
        <v>371</v>
      </c>
      <c r="J159" s="19" t="s">
        <v>0</v>
      </c>
      <c r="K159" s="21">
        <v>265.2</v>
      </c>
      <c r="L159" s="22">
        <v>26520000</v>
      </c>
      <c r="M159" s="22">
        <v>139068109.54617563</v>
      </c>
      <c r="N159" s="22">
        <v>104311409.64560518</v>
      </c>
      <c r="O159" s="54">
        <f t="shared" si="6"/>
        <v>269899519.19178081</v>
      </c>
    </row>
    <row r="160" spans="1:16" ht="22.5" customHeight="1">
      <c r="B160" s="299"/>
      <c r="C160" s="275"/>
      <c r="D160" s="19"/>
      <c r="E160" s="299"/>
      <c r="F160" s="19" t="s">
        <v>208</v>
      </c>
      <c r="G160" s="270"/>
      <c r="H160" s="300"/>
      <c r="I160" s="19" t="s">
        <v>372</v>
      </c>
      <c r="J160" s="19" t="s">
        <v>7</v>
      </c>
      <c r="K160" s="21">
        <v>265.2</v>
      </c>
      <c r="L160" s="22">
        <v>26520000</v>
      </c>
      <c r="M160" s="22">
        <v>150767420.1596722</v>
      </c>
      <c r="N160" s="22">
        <v>133875238.03210862</v>
      </c>
      <c r="O160" s="54">
        <f t="shared" si="6"/>
        <v>311162658.19178081</v>
      </c>
    </row>
    <row r="161" spans="1:16" ht="22.5" customHeight="1">
      <c r="B161" s="299">
        <v>3</v>
      </c>
      <c r="C161" s="275" t="s">
        <v>693</v>
      </c>
      <c r="D161" s="19"/>
      <c r="E161" s="299" t="s">
        <v>374</v>
      </c>
      <c r="F161" s="19" t="s">
        <v>290</v>
      </c>
      <c r="G161" s="269"/>
      <c r="H161" s="300">
        <v>831.26</v>
      </c>
      <c r="I161" s="19" t="s">
        <v>246</v>
      </c>
      <c r="J161" s="19" t="s">
        <v>0</v>
      </c>
      <c r="K161" s="21">
        <v>415.63</v>
      </c>
      <c r="L161" s="22">
        <v>41563199.99999997</v>
      </c>
      <c r="M161" s="22">
        <v>68114507.351236284</v>
      </c>
      <c r="N161" s="22">
        <v>65193699.535339065</v>
      </c>
      <c r="O161" s="54">
        <f t="shared" si="6"/>
        <v>174871406.88657531</v>
      </c>
    </row>
    <row r="162" spans="1:16" ht="22.5" customHeight="1">
      <c r="B162" s="299"/>
      <c r="C162" s="275"/>
      <c r="D162" s="19"/>
      <c r="E162" s="299"/>
      <c r="F162" s="19" t="s">
        <v>291</v>
      </c>
      <c r="G162" s="270"/>
      <c r="H162" s="300"/>
      <c r="I162" s="19" t="s">
        <v>373</v>
      </c>
      <c r="J162" s="19" t="s">
        <v>7</v>
      </c>
      <c r="K162" s="21">
        <v>415.63</v>
      </c>
      <c r="L162" s="22">
        <v>41563200</v>
      </c>
      <c r="M162" s="22">
        <v>86292304.088655472</v>
      </c>
      <c r="N162" s="22">
        <v>79483657.392440408</v>
      </c>
      <c r="O162" s="54">
        <f t="shared" si="6"/>
        <v>207339161.48109588</v>
      </c>
    </row>
    <row r="163" spans="1:16" ht="22.5" customHeight="1">
      <c r="B163" s="299">
        <v>4</v>
      </c>
      <c r="C163" s="275" t="s">
        <v>694</v>
      </c>
      <c r="D163" s="19"/>
      <c r="E163" s="299" t="s">
        <v>374</v>
      </c>
      <c r="F163" s="19" t="s">
        <v>263</v>
      </c>
      <c r="G163" s="269"/>
      <c r="H163" s="300">
        <v>855.2</v>
      </c>
      <c r="I163" s="19" t="s">
        <v>350</v>
      </c>
      <c r="J163" s="19" t="s">
        <v>0</v>
      </c>
      <c r="K163" s="19">
        <v>398.87</v>
      </c>
      <c r="L163" s="22">
        <v>7977400</v>
      </c>
      <c r="M163" s="22">
        <v>3628723.4789041094</v>
      </c>
      <c r="N163" s="22">
        <v>755111.52109589044</v>
      </c>
      <c r="O163" s="54">
        <f t="shared" si="6"/>
        <v>12361235</v>
      </c>
    </row>
    <row r="164" spans="1:16" ht="22.5" customHeight="1">
      <c r="B164" s="299"/>
      <c r="C164" s="275"/>
      <c r="D164" s="19"/>
      <c r="E164" s="299"/>
      <c r="F164" s="19" t="s">
        <v>264</v>
      </c>
      <c r="G164" s="270"/>
      <c r="H164" s="300"/>
      <c r="I164" s="23" t="s">
        <v>347</v>
      </c>
      <c r="J164" s="19" t="s">
        <v>7</v>
      </c>
      <c r="K164" s="21">
        <v>427.6</v>
      </c>
      <c r="L164" s="22">
        <v>17068230.054794505</v>
      </c>
      <c r="M164" s="22">
        <v>4289426.4602739727</v>
      </c>
      <c r="N164" s="22">
        <v>1208831.9506849314</v>
      </c>
      <c r="O164" s="54">
        <f t="shared" si="6"/>
        <v>22566488.46575341</v>
      </c>
    </row>
    <row r="165" spans="1:16" ht="12" thickBot="1">
      <c r="C165" s="8"/>
    </row>
    <row r="166" spans="1:16" s="2" customFormat="1" ht="22.5" customHeight="1" thickBot="1">
      <c r="A166" s="1"/>
      <c r="E166" s="366" t="s">
        <v>485</v>
      </c>
      <c r="F166" s="367"/>
      <c r="G166" s="69" t="s">
        <v>641</v>
      </c>
      <c r="H166" s="380" t="s">
        <v>4</v>
      </c>
      <c r="I166" s="381"/>
      <c r="J166" s="382"/>
      <c r="K166" s="69" t="s">
        <v>641</v>
      </c>
      <c r="L166" s="97">
        <f>SUM(L157:L165)</f>
        <v>313412030.05479449</v>
      </c>
      <c r="M166" s="97">
        <f>SUM(M157:M165)</f>
        <v>818378681.1281358</v>
      </c>
      <c r="N166" s="97">
        <f>SUM(N157:N165)</f>
        <v>677076644.23953545</v>
      </c>
      <c r="O166" s="97">
        <f>SUM(O157:O165)</f>
        <v>1808867355.4224653</v>
      </c>
      <c r="P166" s="245"/>
    </row>
    <row r="167" spans="1:16">
      <c r="C167" s="8"/>
      <c r="M167" s="88">
        <f>SUM(M166:N166)</f>
        <v>1495455325.3676713</v>
      </c>
    </row>
    <row r="168" spans="1:16" hidden="1">
      <c r="C168" s="8"/>
      <c r="M168" s="233"/>
    </row>
    <row r="169" spans="1:16">
      <c r="C169" s="8"/>
    </row>
    <row r="170" spans="1:16" ht="12" thickBot="1">
      <c r="C170" s="8"/>
    </row>
    <row r="171" spans="1:16" s="2" customFormat="1" ht="28.5" customHeight="1" thickBot="1">
      <c r="A171" s="1"/>
      <c r="B171" s="172" t="s">
        <v>293</v>
      </c>
      <c r="C171" s="173" t="s">
        <v>294</v>
      </c>
      <c r="D171" s="172" t="s">
        <v>704</v>
      </c>
      <c r="E171" s="173" t="s">
        <v>295</v>
      </c>
      <c r="F171" s="172" t="s">
        <v>296</v>
      </c>
      <c r="G171" s="199" t="s">
        <v>713</v>
      </c>
      <c r="H171" s="174" t="s">
        <v>297</v>
      </c>
      <c r="I171" s="172" t="s">
        <v>298</v>
      </c>
      <c r="J171" s="172" t="s">
        <v>299</v>
      </c>
      <c r="K171" s="172" t="s">
        <v>300</v>
      </c>
      <c r="L171" s="175" t="s">
        <v>301</v>
      </c>
      <c r="M171" s="175" t="s">
        <v>3</v>
      </c>
      <c r="N171" s="175" t="s">
        <v>5</v>
      </c>
      <c r="O171" s="175" t="s">
        <v>302</v>
      </c>
      <c r="P171" s="230"/>
    </row>
    <row r="172" spans="1:16" s="2" customFormat="1" ht="15.75" customHeight="1">
      <c r="A172" s="1"/>
      <c r="B172" s="296" t="s">
        <v>530</v>
      </c>
      <c r="C172" s="297"/>
      <c r="D172" s="297"/>
      <c r="E172" s="297"/>
      <c r="F172" s="297"/>
      <c r="G172" s="298"/>
      <c r="H172" s="50" t="s">
        <v>303</v>
      </c>
      <c r="I172" s="273" t="s">
        <v>530</v>
      </c>
      <c r="J172" s="274"/>
      <c r="K172" s="53" t="s">
        <v>303</v>
      </c>
      <c r="L172" s="227"/>
      <c r="M172" s="228"/>
      <c r="N172" s="228"/>
      <c r="O172" s="229" t="s">
        <v>492</v>
      </c>
      <c r="P172" s="230"/>
    </row>
    <row r="173" spans="1:16" ht="22.5" customHeight="1">
      <c r="B173" s="299">
        <v>1</v>
      </c>
      <c r="C173" s="275" t="s">
        <v>695</v>
      </c>
      <c r="D173" s="19"/>
      <c r="E173" s="299" t="s">
        <v>621</v>
      </c>
      <c r="F173" s="19" t="s">
        <v>211</v>
      </c>
      <c r="G173" s="269"/>
      <c r="H173" s="291">
        <v>671.2</v>
      </c>
      <c r="I173" s="19" t="s">
        <v>375</v>
      </c>
      <c r="J173" s="19" t="s">
        <v>0</v>
      </c>
      <c r="K173" s="21">
        <v>335.6</v>
      </c>
      <c r="L173" s="27">
        <v>33559999.99999997</v>
      </c>
      <c r="M173" s="27">
        <v>18875302.958904117</v>
      </c>
      <c r="N173" s="27">
        <v>0</v>
      </c>
      <c r="O173" s="54">
        <f t="shared" ref="O173:O182" si="7">SUM(L173:N173)</f>
        <v>52435302.958904088</v>
      </c>
    </row>
    <row r="174" spans="1:16" ht="22.5" customHeight="1">
      <c r="B174" s="299"/>
      <c r="C174" s="275"/>
      <c r="D174" s="19"/>
      <c r="E174" s="299"/>
      <c r="F174" s="19" t="s">
        <v>212</v>
      </c>
      <c r="G174" s="270"/>
      <c r="H174" s="292"/>
      <c r="I174" s="19" t="s">
        <v>17</v>
      </c>
      <c r="J174" s="19" t="s">
        <v>7</v>
      </c>
      <c r="K174" s="21">
        <v>335.6</v>
      </c>
      <c r="L174" s="22">
        <v>33559999.99999997</v>
      </c>
      <c r="M174" s="22">
        <v>141686576.369863</v>
      </c>
      <c r="N174" s="22">
        <v>0</v>
      </c>
      <c r="O174" s="54">
        <f t="shared" si="7"/>
        <v>175246576.36986297</v>
      </c>
    </row>
    <row r="175" spans="1:16" ht="22.5" customHeight="1">
      <c r="B175" s="299">
        <v>2</v>
      </c>
      <c r="C175" s="275" t="s">
        <v>696</v>
      </c>
      <c r="D175" s="19"/>
      <c r="E175" s="299" t="s">
        <v>621</v>
      </c>
      <c r="F175" s="19" t="s">
        <v>398</v>
      </c>
      <c r="G175" s="269"/>
      <c r="H175" s="291">
        <v>502.4</v>
      </c>
      <c r="I175" s="19" t="s">
        <v>725</v>
      </c>
      <c r="J175" s="19" t="s">
        <v>0</v>
      </c>
      <c r="K175" s="21">
        <v>251.2</v>
      </c>
      <c r="L175" s="22">
        <v>4881370.0410958827</v>
      </c>
      <c r="M175" s="22">
        <v>799056</v>
      </c>
      <c r="N175" s="22">
        <v>0</v>
      </c>
      <c r="O175" s="54">
        <f t="shared" si="7"/>
        <v>5680426.0410958827</v>
      </c>
    </row>
    <row r="176" spans="1:16" ht="22.5" customHeight="1">
      <c r="B176" s="299"/>
      <c r="C176" s="275"/>
      <c r="D176" s="19"/>
      <c r="E176" s="299"/>
      <c r="F176" s="19" t="s">
        <v>399</v>
      </c>
      <c r="G176" s="270"/>
      <c r="H176" s="292"/>
      <c r="I176" s="19" t="s">
        <v>376</v>
      </c>
      <c r="J176" s="19" t="s">
        <v>7</v>
      </c>
      <c r="K176" s="21">
        <v>251.2</v>
      </c>
      <c r="L176" s="22">
        <v>25120000</v>
      </c>
      <c r="M176" s="22">
        <v>107992554.2987463</v>
      </c>
      <c r="N176" s="22">
        <v>0.22180165350437164</v>
      </c>
      <c r="O176" s="54">
        <f t="shared" si="7"/>
        <v>133112554.52054796</v>
      </c>
    </row>
    <row r="177" spans="1:16" ht="22.5" customHeight="1">
      <c r="B177" s="299">
        <v>3</v>
      </c>
      <c r="C177" s="275" t="s">
        <v>730</v>
      </c>
      <c r="D177" s="55"/>
      <c r="E177" s="269" t="s">
        <v>621</v>
      </c>
      <c r="F177" s="19" t="s">
        <v>217</v>
      </c>
      <c r="G177" s="269"/>
      <c r="H177" s="291">
        <v>811.22</v>
      </c>
      <c r="I177" s="19" t="s">
        <v>377</v>
      </c>
      <c r="J177" s="19" t="s">
        <v>0</v>
      </c>
      <c r="K177" s="21">
        <v>405.61</v>
      </c>
      <c r="L177" s="22">
        <v>266460.96164387465</v>
      </c>
      <c r="M177" s="22">
        <v>43618</v>
      </c>
      <c r="N177" s="22">
        <v>0</v>
      </c>
      <c r="O177" s="54">
        <f t="shared" si="7"/>
        <v>310078.96164387465</v>
      </c>
    </row>
    <row r="178" spans="1:16" ht="22.5" customHeight="1">
      <c r="B178" s="299"/>
      <c r="C178" s="275"/>
      <c r="D178" s="25"/>
      <c r="E178" s="270"/>
      <c r="F178" s="19" t="s">
        <v>218</v>
      </c>
      <c r="G178" s="270"/>
      <c r="H178" s="292"/>
      <c r="I178" s="19" t="s">
        <v>378</v>
      </c>
      <c r="J178" s="19" t="s">
        <v>7</v>
      </c>
      <c r="K178" s="21">
        <v>405.61</v>
      </c>
      <c r="L178" s="22">
        <v>40561000</v>
      </c>
      <c r="M178" s="22">
        <v>152608180.07397258</v>
      </c>
      <c r="N178" s="22">
        <v>0</v>
      </c>
      <c r="O178" s="54">
        <f t="shared" si="7"/>
        <v>193169180.07397258</v>
      </c>
    </row>
    <row r="179" spans="1:16" ht="22.5" customHeight="1">
      <c r="B179" s="299">
        <v>4</v>
      </c>
      <c r="C179" s="275" t="s">
        <v>709</v>
      </c>
      <c r="D179" s="19"/>
      <c r="E179" s="299" t="s">
        <v>621</v>
      </c>
      <c r="F179" s="19" t="s">
        <v>265</v>
      </c>
      <c r="G179" s="269"/>
      <c r="H179" s="291">
        <v>2786</v>
      </c>
      <c r="I179" s="19" t="s">
        <v>379</v>
      </c>
      <c r="J179" s="19" t="s">
        <v>0</v>
      </c>
      <c r="K179" s="21">
        <v>1177.5999999999999</v>
      </c>
      <c r="L179" s="22">
        <v>117760000</v>
      </c>
      <c r="M179" s="22">
        <v>87332918.915403932</v>
      </c>
      <c r="N179" s="22">
        <v>12158569.302952226</v>
      </c>
      <c r="O179" s="54">
        <f t="shared" si="7"/>
        <v>217251488.21835616</v>
      </c>
    </row>
    <row r="180" spans="1:16" ht="22.5" customHeight="1">
      <c r="B180" s="299"/>
      <c r="C180" s="275"/>
      <c r="D180" s="19"/>
      <c r="E180" s="299"/>
      <c r="F180" s="19" t="s">
        <v>266</v>
      </c>
      <c r="G180" s="270"/>
      <c r="H180" s="292"/>
      <c r="I180" s="19" t="s">
        <v>380</v>
      </c>
      <c r="J180" s="19" t="s">
        <v>0</v>
      </c>
      <c r="K180" s="21">
        <v>1342.52</v>
      </c>
      <c r="L180" s="22">
        <v>134252659.59999996</v>
      </c>
      <c r="M180" s="22">
        <v>97547289.636624455</v>
      </c>
      <c r="N180" s="22">
        <v>82819179.198663235</v>
      </c>
      <c r="O180" s="54">
        <f t="shared" si="7"/>
        <v>314619128.43528765</v>
      </c>
    </row>
    <row r="181" spans="1:16" ht="22.5" customHeight="1">
      <c r="B181" s="299">
        <v>5</v>
      </c>
      <c r="C181" s="275" t="s">
        <v>710</v>
      </c>
      <c r="D181" s="19"/>
      <c r="E181" s="299" t="s">
        <v>621</v>
      </c>
      <c r="F181" s="19" t="s">
        <v>267</v>
      </c>
      <c r="G181" s="269"/>
      <c r="H181" s="291">
        <v>1024</v>
      </c>
      <c r="I181" s="19" t="s">
        <v>379</v>
      </c>
      <c r="J181" s="19" t="s">
        <v>0</v>
      </c>
      <c r="K181" s="21">
        <v>420.83</v>
      </c>
      <c r="L181" s="22">
        <v>42082699.999999993</v>
      </c>
      <c r="M181" s="22">
        <v>31758409.73033265</v>
      </c>
      <c r="N181" s="22">
        <v>26382697.008845426</v>
      </c>
      <c r="O181" s="54">
        <f t="shared" si="7"/>
        <v>100223806.73917806</v>
      </c>
    </row>
    <row r="182" spans="1:16" ht="22.5" customHeight="1">
      <c r="B182" s="299"/>
      <c r="C182" s="275"/>
      <c r="D182" s="19"/>
      <c r="E182" s="299"/>
      <c r="F182" s="19" t="s">
        <v>268</v>
      </c>
      <c r="G182" s="270"/>
      <c r="H182" s="292"/>
      <c r="I182" s="19" t="s">
        <v>380</v>
      </c>
      <c r="J182" s="19" t="s">
        <v>0</v>
      </c>
      <c r="K182" s="21">
        <v>512</v>
      </c>
      <c r="L182" s="22">
        <v>51200000.000000045</v>
      </c>
      <c r="M182" s="22">
        <v>37201654.909304544</v>
      </c>
      <c r="N182" s="22">
        <v>31584789.159188595</v>
      </c>
      <c r="O182" s="54">
        <f t="shared" si="7"/>
        <v>119986444.06849319</v>
      </c>
    </row>
    <row r="183" spans="1:16" ht="39" customHeight="1">
      <c r="B183" s="19">
        <v>6</v>
      </c>
      <c r="C183" s="223" t="s">
        <v>763</v>
      </c>
      <c r="D183" s="185"/>
      <c r="E183" s="19" t="s">
        <v>621</v>
      </c>
      <c r="F183" s="19" t="s">
        <v>186</v>
      </c>
      <c r="G183" s="19"/>
      <c r="H183" s="20">
        <v>1139.6199999999999</v>
      </c>
      <c r="I183" s="23" t="s">
        <v>523</v>
      </c>
      <c r="J183" s="19" t="s">
        <v>0</v>
      </c>
      <c r="K183" s="21">
        <v>1139.6199999999999</v>
      </c>
      <c r="L183" s="22">
        <v>0</v>
      </c>
      <c r="M183" s="22">
        <v>0</v>
      </c>
      <c r="N183" s="22">
        <v>0</v>
      </c>
      <c r="O183" s="54">
        <f>SUM(L183:N183)</f>
        <v>0</v>
      </c>
    </row>
    <row r="184" spans="1:16" ht="12" thickBot="1">
      <c r="C184" s="8"/>
      <c r="K184" s="7"/>
    </row>
    <row r="185" spans="1:16" s="2" customFormat="1" ht="22.5" customHeight="1" thickBot="1">
      <c r="A185" s="1"/>
      <c r="E185" s="366" t="s">
        <v>391</v>
      </c>
      <c r="F185" s="367"/>
      <c r="G185" s="69" t="s">
        <v>641</v>
      </c>
      <c r="H185" s="380" t="s">
        <v>4</v>
      </c>
      <c r="I185" s="381"/>
      <c r="J185" s="382"/>
      <c r="K185" s="69" t="s">
        <v>641</v>
      </c>
      <c r="L185" s="97">
        <f>SUM(L173:L184)</f>
        <v>483244190.60273975</v>
      </c>
      <c r="M185" s="97">
        <f>SUM(M173:M184)</f>
        <v>675845560.89315152</v>
      </c>
      <c r="N185" s="97">
        <f>SUM(N173:N184)</f>
        <v>152945234.89145115</v>
      </c>
      <c r="O185" s="97">
        <f>SUM(O173:O184)</f>
        <v>1312034986.3873422</v>
      </c>
      <c r="P185" s="245"/>
    </row>
    <row r="186" spans="1:16">
      <c r="C186" s="8"/>
      <c r="K186" s="7"/>
      <c r="M186" s="88">
        <f>SUM(M185:N185)</f>
        <v>828790795.78460264</v>
      </c>
    </row>
    <row r="187" spans="1:16">
      <c r="C187" s="8"/>
      <c r="K187" s="7"/>
      <c r="M187" s="233"/>
    </row>
    <row r="188" spans="1:16">
      <c r="C188" s="8"/>
      <c r="K188" s="7"/>
    </row>
    <row r="189" spans="1:16" ht="12" thickBot="1">
      <c r="C189" s="8"/>
      <c r="K189" s="7"/>
    </row>
    <row r="190" spans="1:16" s="2" customFormat="1" ht="28.5" customHeight="1" thickBot="1">
      <c r="A190" s="1"/>
      <c r="B190" s="172" t="s">
        <v>293</v>
      </c>
      <c r="C190" s="173" t="s">
        <v>294</v>
      </c>
      <c r="D190" s="172" t="s">
        <v>704</v>
      </c>
      <c r="E190" s="173" t="s">
        <v>295</v>
      </c>
      <c r="F190" s="172" t="s">
        <v>296</v>
      </c>
      <c r="G190" s="199" t="s">
        <v>713</v>
      </c>
      <c r="H190" s="174" t="s">
        <v>297</v>
      </c>
      <c r="I190" s="172" t="s">
        <v>298</v>
      </c>
      <c r="J190" s="172" t="s">
        <v>299</v>
      </c>
      <c r="K190" s="172" t="s">
        <v>300</v>
      </c>
      <c r="L190" s="175" t="s">
        <v>301</v>
      </c>
      <c r="M190" s="175" t="s">
        <v>3</v>
      </c>
      <c r="N190" s="175" t="s">
        <v>5</v>
      </c>
      <c r="O190" s="175" t="s">
        <v>302</v>
      </c>
      <c r="P190" s="230"/>
    </row>
    <row r="191" spans="1:16" s="2" customFormat="1" ht="15.75" customHeight="1">
      <c r="A191" s="1"/>
      <c r="B191" s="296" t="s">
        <v>530</v>
      </c>
      <c r="C191" s="297"/>
      <c r="D191" s="297"/>
      <c r="E191" s="297"/>
      <c r="F191" s="297"/>
      <c r="G191" s="298"/>
      <c r="H191" s="50" t="s">
        <v>303</v>
      </c>
      <c r="I191" s="273" t="s">
        <v>530</v>
      </c>
      <c r="J191" s="274"/>
      <c r="K191" s="53" t="s">
        <v>303</v>
      </c>
      <c r="L191" s="227"/>
      <c r="M191" s="228"/>
      <c r="N191" s="228"/>
      <c r="O191" s="229" t="s">
        <v>492</v>
      </c>
      <c r="P191" s="230"/>
    </row>
    <row r="192" spans="1:16" ht="25.5" customHeight="1">
      <c r="B192" s="25">
        <v>1</v>
      </c>
      <c r="C192" s="87" t="s">
        <v>697</v>
      </c>
      <c r="D192" s="25"/>
      <c r="E192" s="25" t="s">
        <v>383</v>
      </c>
      <c r="F192" s="25" t="s">
        <v>286</v>
      </c>
      <c r="G192" s="25"/>
      <c r="H192" s="20">
        <v>1605</v>
      </c>
      <c r="I192" s="19" t="s">
        <v>381</v>
      </c>
      <c r="J192" s="19" t="s">
        <v>7</v>
      </c>
      <c r="K192" s="21">
        <v>802.5</v>
      </c>
      <c r="L192" s="27">
        <v>80249999.999999985</v>
      </c>
      <c r="M192" s="27">
        <v>123402900.61555417</v>
      </c>
      <c r="N192" s="27">
        <v>93586746.096774623</v>
      </c>
      <c r="O192" s="54">
        <f>SUM(L192:N192)</f>
        <v>297239646.71232879</v>
      </c>
    </row>
    <row r="193" spans="1:16" ht="27" customHeight="1">
      <c r="B193" s="19">
        <v>2</v>
      </c>
      <c r="C193" s="35" t="s">
        <v>698</v>
      </c>
      <c r="D193" s="19"/>
      <c r="E193" s="19" t="s">
        <v>383</v>
      </c>
      <c r="F193" s="19" t="s">
        <v>392</v>
      </c>
      <c r="G193" s="19"/>
      <c r="H193" s="20">
        <v>55.02</v>
      </c>
      <c r="I193" s="19" t="s">
        <v>342</v>
      </c>
      <c r="J193" s="19" t="s">
        <v>0</v>
      </c>
      <c r="K193" s="21">
        <v>55.02</v>
      </c>
      <c r="L193" s="22">
        <v>5502000.0000000149</v>
      </c>
      <c r="M193" s="22">
        <v>42103678.989160351</v>
      </c>
      <c r="N193" s="22">
        <v>39176120.550565667</v>
      </c>
      <c r="O193" s="54">
        <f>SUM(L193:N193)</f>
        <v>86781799.539726034</v>
      </c>
    </row>
    <row r="194" spans="1:16" ht="22.5" customHeight="1">
      <c r="B194" s="269">
        <v>3</v>
      </c>
      <c r="C194" s="303" t="s">
        <v>699</v>
      </c>
      <c r="D194" s="55"/>
      <c r="E194" s="269" t="s">
        <v>383</v>
      </c>
      <c r="F194" s="19" t="s">
        <v>283</v>
      </c>
      <c r="G194" s="269"/>
      <c r="H194" s="291">
        <v>1337</v>
      </c>
      <c r="I194" s="19" t="s">
        <v>245</v>
      </c>
      <c r="J194" s="19" t="s">
        <v>0</v>
      </c>
      <c r="K194" s="21">
        <v>668.5</v>
      </c>
      <c r="L194" s="22">
        <v>66850000</v>
      </c>
      <c r="M194" s="22">
        <v>159958765.98561475</v>
      </c>
      <c r="N194" s="22">
        <v>146043541.23356333</v>
      </c>
      <c r="O194" s="54">
        <f>SUM(L194:N194)</f>
        <v>372852307.21917808</v>
      </c>
    </row>
    <row r="195" spans="1:16" ht="22.5" customHeight="1">
      <c r="B195" s="270"/>
      <c r="C195" s="306"/>
      <c r="D195" s="25"/>
      <c r="E195" s="270"/>
      <c r="F195" s="19" t="s">
        <v>282</v>
      </c>
      <c r="G195" s="270"/>
      <c r="H195" s="292"/>
      <c r="I195" s="19" t="s">
        <v>382</v>
      </c>
      <c r="J195" s="19" t="s">
        <v>7</v>
      </c>
      <c r="K195" s="21">
        <v>668.5</v>
      </c>
      <c r="L195" s="22">
        <v>66850000</v>
      </c>
      <c r="M195" s="22">
        <v>156528733.95895684</v>
      </c>
      <c r="N195" s="22">
        <v>145219005.1506322</v>
      </c>
      <c r="O195" s="54">
        <f>SUM(L195:N195)</f>
        <v>368597739.10958904</v>
      </c>
    </row>
    <row r="196" spans="1:16" ht="12" thickBot="1">
      <c r="C196" s="8"/>
      <c r="K196" s="7"/>
    </row>
    <row r="197" spans="1:16" s="2" customFormat="1" ht="22.5" customHeight="1" thickBot="1">
      <c r="A197" s="1"/>
      <c r="E197" s="366" t="s">
        <v>383</v>
      </c>
      <c r="F197" s="367"/>
      <c r="G197" s="69" t="s">
        <v>641</v>
      </c>
      <c r="H197" s="380" t="s">
        <v>4</v>
      </c>
      <c r="I197" s="381"/>
      <c r="J197" s="382"/>
      <c r="K197" s="69" t="s">
        <v>641</v>
      </c>
      <c r="L197" s="97">
        <f>SUM(L192:L196)</f>
        <v>219452000</v>
      </c>
      <c r="M197" s="97">
        <f>SUM(M192:M196)</f>
        <v>481994079.54928613</v>
      </c>
      <c r="N197" s="97">
        <f>SUM(N192:N196)</f>
        <v>424025413.0315358</v>
      </c>
      <c r="O197" s="97">
        <f>SUM(O192:O196)</f>
        <v>1125471492.580822</v>
      </c>
      <c r="P197" s="245"/>
    </row>
    <row r="198" spans="1:16">
      <c r="C198" s="8"/>
      <c r="K198" s="7"/>
      <c r="M198" s="88">
        <f>SUM(M197:N197)</f>
        <v>906019492.58082199</v>
      </c>
    </row>
    <row r="199" spans="1:16">
      <c r="C199" s="8"/>
      <c r="K199" s="7"/>
      <c r="M199" s="233"/>
    </row>
    <row r="200" spans="1:16">
      <c r="C200" s="8"/>
      <c r="K200" s="7"/>
    </row>
    <row r="201" spans="1:16" ht="12" thickBot="1">
      <c r="C201" s="8"/>
      <c r="K201" s="7"/>
    </row>
    <row r="202" spans="1:16" s="2" customFormat="1" ht="28.5" customHeight="1" thickBot="1">
      <c r="A202" s="1"/>
      <c r="B202" s="172" t="s">
        <v>293</v>
      </c>
      <c r="C202" s="173" t="s">
        <v>294</v>
      </c>
      <c r="D202" s="172" t="s">
        <v>704</v>
      </c>
      <c r="E202" s="173" t="s">
        <v>295</v>
      </c>
      <c r="F202" s="172" t="s">
        <v>296</v>
      </c>
      <c r="G202" s="199" t="s">
        <v>713</v>
      </c>
      <c r="H202" s="174" t="s">
        <v>297</v>
      </c>
      <c r="I202" s="172" t="s">
        <v>298</v>
      </c>
      <c r="J202" s="172" t="s">
        <v>299</v>
      </c>
      <c r="K202" s="172" t="s">
        <v>300</v>
      </c>
      <c r="L202" s="175" t="s">
        <v>301</v>
      </c>
      <c r="M202" s="175" t="s">
        <v>3</v>
      </c>
      <c r="N202" s="175" t="s">
        <v>5</v>
      </c>
      <c r="O202" s="175" t="s">
        <v>302</v>
      </c>
      <c r="P202" s="230"/>
    </row>
    <row r="203" spans="1:16" s="2" customFormat="1" ht="15.75" customHeight="1">
      <c r="A203" s="1"/>
      <c r="B203" s="296" t="s">
        <v>530</v>
      </c>
      <c r="C203" s="297"/>
      <c r="D203" s="297"/>
      <c r="E203" s="297"/>
      <c r="F203" s="297"/>
      <c r="G203" s="298"/>
      <c r="H203" s="50" t="s">
        <v>303</v>
      </c>
      <c r="I203" s="273" t="s">
        <v>530</v>
      </c>
      <c r="J203" s="274"/>
      <c r="K203" s="51" t="s">
        <v>303</v>
      </c>
      <c r="L203" s="227"/>
      <c r="M203" s="228"/>
      <c r="N203" s="228"/>
      <c r="O203" s="229" t="s">
        <v>492</v>
      </c>
      <c r="P203" s="230"/>
    </row>
    <row r="204" spans="1:16" ht="22.5" customHeight="1">
      <c r="B204" s="269">
        <v>1</v>
      </c>
      <c r="C204" s="303" t="s">
        <v>700</v>
      </c>
      <c r="D204" s="55"/>
      <c r="E204" s="299" t="s">
        <v>388</v>
      </c>
      <c r="F204" s="25" t="s">
        <v>234</v>
      </c>
      <c r="G204" s="269"/>
      <c r="H204" s="291">
        <v>1143.75</v>
      </c>
      <c r="I204" s="19" t="s">
        <v>235</v>
      </c>
      <c r="J204" s="19" t="s">
        <v>0</v>
      </c>
      <c r="K204" s="21">
        <v>571.875</v>
      </c>
      <c r="L204" s="27">
        <v>57024623.520547986</v>
      </c>
      <c r="M204" s="27">
        <v>115929946.17638919</v>
      </c>
      <c r="N204" s="27">
        <v>111670946.45374778</v>
      </c>
      <c r="O204" s="54">
        <f t="shared" ref="O204:O215" si="8">SUM(L204:N204)</f>
        <v>284625516.15068495</v>
      </c>
    </row>
    <row r="205" spans="1:16" ht="22.5" customHeight="1">
      <c r="B205" s="270"/>
      <c r="C205" s="306"/>
      <c r="D205" s="25"/>
      <c r="E205" s="299"/>
      <c r="F205" s="19" t="s">
        <v>236</v>
      </c>
      <c r="G205" s="270"/>
      <c r="H205" s="292"/>
      <c r="I205" s="19" t="s">
        <v>384</v>
      </c>
      <c r="J205" s="19" t="s">
        <v>7</v>
      </c>
      <c r="K205" s="21">
        <v>571.875</v>
      </c>
      <c r="L205" s="22">
        <v>57187500</v>
      </c>
      <c r="M205" s="22">
        <v>177306521.61331558</v>
      </c>
      <c r="N205" s="22">
        <v>158130229.7976433</v>
      </c>
      <c r="O205" s="54">
        <f t="shared" si="8"/>
        <v>392624251.41095889</v>
      </c>
    </row>
    <row r="206" spans="1:16" ht="38.25" customHeight="1">
      <c r="B206" s="19">
        <v>2</v>
      </c>
      <c r="C206" s="35" t="s">
        <v>701</v>
      </c>
      <c r="D206" s="19"/>
      <c r="E206" s="19" t="s">
        <v>388</v>
      </c>
      <c r="F206" s="19" t="s">
        <v>147</v>
      </c>
      <c r="G206" s="19"/>
      <c r="H206" s="20">
        <v>1348.8</v>
      </c>
      <c r="I206" s="19" t="s">
        <v>387</v>
      </c>
      <c r="J206" s="19" t="s">
        <v>0</v>
      </c>
      <c r="K206" s="21">
        <v>1348.8</v>
      </c>
      <c r="L206" s="22">
        <v>0</v>
      </c>
      <c r="M206" s="22">
        <v>0</v>
      </c>
      <c r="N206" s="22">
        <v>0</v>
      </c>
      <c r="O206" s="54">
        <f t="shared" si="8"/>
        <v>0</v>
      </c>
    </row>
    <row r="207" spans="1:16" ht="22.5" customHeight="1">
      <c r="B207" s="269">
        <v>3</v>
      </c>
      <c r="C207" s="303" t="s">
        <v>731</v>
      </c>
      <c r="D207" s="269"/>
      <c r="E207" s="269" t="s">
        <v>388</v>
      </c>
      <c r="F207" s="19" t="s">
        <v>160</v>
      </c>
      <c r="G207" s="269"/>
      <c r="H207" s="291">
        <v>2118.88</v>
      </c>
      <c r="I207" s="23">
        <v>42391</v>
      </c>
      <c r="J207" s="19" t="s">
        <v>0</v>
      </c>
      <c r="K207" s="21">
        <v>1059.0899999999999</v>
      </c>
      <c r="L207" s="433">
        <v>0</v>
      </c>
      <c r="M207" s="22">
        <v>0</v>
      </c>
      <c r="N207" s="22">
        <v>0</v>
      </c>
      <c r="O207" s="54">
        <f t="shared" si="8"/>
        <v>0</v>
      </c>
    </row>
    <row r="208" spans="1:16" ht="22.5" customHeight="1">
      <c r="B208" s="277"/>
      <c r="C208" s="312"/>
      <c r="D208" s="270"/>
      <c r="E208" s="277"/>
      <c r="F208" s="19" t="s">
        <v>161</v>
      </c>
      <c r="G208" s="270"/>
      <c r="H208" s="292"/>
      <c r="I208" s="23">
        <v>42523</v>
      </c>
      <c r="J208" s="19" t="s">
        <v>7</v>
      </c>
      <c r="K208" s="21">
        <v>1059.79</v>
      </c>
      <c r="L208" s="433">
        <v>0</v>
      </c>
      <c r="M208" s="22">
        <v>0</v>
      </c>
      <c r="N208" s="22">
        <v>0</v>
      </c>
      <c r="O208" s="54">
        <f t="shared" si="8"/>
        <v>0</v>
      </c>
    </row>
    <row r="209" spans="1:16" ht="22.5" customHeight="1">
      <c r="B209" s="299">
        <v>4</v>
      </c>
      <c r="C209" s="356" t="s">
        <v>702</v>
      </c>
      <c r="D209" s="385" t="s">
        <v>726</v>
      </c>
      <c r="E209" s="299" t="s">
        <v>388</v>
      </c>
      <c r="F209" s="19" t="s">
        <v>176</v>
      </c>
      <c r="G209" s="269" t="s">
        <v>630</v>
      </c>
      <c r="H209" s="20">
        <v>3040.24</v>
      </c>
      <c r="I209" s="23">
        <v>42825</v>
      </c>
      <c r="J209" s="19" t="s">
        <v>0</v>
      </c>
      <c r="K209" s="21">
        <v>480.06</v>
      </c>
      <c r="L209" s="433">
        <v>0</v>
      </c>
      <c r="M209" s="22">
        <v>0</v>
      </c>
      <c r="N209" s="22">
        <v>0</v>
      </c>
      <c r="O209" s="54">
        <f t="shared" si="8"/>
        <v>0</v>
      </c>
    </row>
    <row r="210" spans="1:16" ht="22.5" customHeight="1">
      <c r="B210" s="299"/>
      <c r="C210" s="357"/>
      <c r="D210" s="386"/>
      <c r="E210" s="299"/>
      <c r="F210" s="19" t="s">
        <v>177</v>
      </c>
      <c r="G210" s="270"/>
      <c r="H210" s="20">
        <v>3040.24</v>
      </c>
      <c r="I210" s="23">
        <v>42951</v>
      </c>
      <c r="J210" s="19" t="s">
        <v>7</v>
      </c>
      <c r="K210" s="21">
        <v>2560.1799999999998</v>
      </c>
      <c r="L210" s="433">
        <v>0</v>
      </c>
      <c r="M210" s="22">
        <v>-4.2192334596424887E-2</v>
      </c>
      <c r="N210" s="22">
        <v>4.2192334596424887E-2</v>
      </c>
      <c r="O210" s="54">
        <f t="shared" si="8"/>
        <v>0</v>
      </c>
    </row>
    <row r="211" spans="1:16" ht="39" customHeight="1">
      <c r="B211" s="55">
        <v>5</v>
      </c>
      <c r="C211" s="35" t="s">
        <v>711</v>
      </c>
      <c r="D211" s="19">
        <v>59901</v>
      </c>
      <c r="E211" s="19" t="s">
        <v>388</v>
      </c>
      <c r="F211" s="19" t="s">
        <v>178</v>
      </c>
      <c r="G211" s="182"/>
      <c r="H211" s="21">
        <v>3203.64</v>
      </c>
      <c r="I211" s="23">
        <v>42985</v>
      </c>
      <c r="J211" s="19" t="s">
        <v>0</v>
      </c>
      <c r="K211" s="21">
        <v>3203.64</v>
      </c>
      <c r="L211" s="433">
        <v>0</v>
      </c>
      <c r="M211" s="22">
        <v>0</v>
      </c>
      <c r="N211" s="22">
        <v>0</v>
      </c>
      <c r="O211" s="54">
        <f t="shared" si="8"/>
        <v>0</v>
      </c>
    </row>
    <row r="212" spans="1:16" ht="28.5" customHeight="1">
      <c r="B212" s="269">
        <v>6</v>
      </c>
      <c r="C212" s="307" t="s">
        <v>724</v>
      </c>
      <c r="D212" s="22"/>
      <c r="E212" s="19" t="s">
        <v>388</v>
      </c>
      <c r="F212" s="19" t="s">
        <v>179</v>
      </c>
      <c r="G212" s="19"/>
      <c r="H212" s="358">
        <v>1830</v>
      </c>
      <c r="I212" s="23">
        <v>42990</v>
      </c>
      <c r="J212" s="19" t="s">
        <v>0</v>
      </c>
      <c r="K212" s="21">
        <v>565.07000000000005</v>
      </c>
      <c r="L212" s="433">
        <v>28253603.186179452</v>
      </c>
      <c r="M212" s="22">
        <v>11483517.375412593</v>
      </c>
      <c r="N212" s="22">
        <v>1750299.6276038438</v>
      </c>
      <c r="O212" s="54">
        <f t="shared" si="8"/>
        <v>41487420.189195886</v>
      </c>
    </row>
    <row r="213" spans="1:16" ht="28.5" customHeight="1">
      <c r="B213" s="270"/>
      <c r="C213" s="308"/>
      <c r="D213" s="25"/>
      <c r="E213" s="55" t="s">
        <v>388</v>
      </c>
      <c r="F213" s="19" t="s">
        <v>734</v>
      </c>
      <c r="G213" s="25"/>
      <c r="H213" s="359"/>
      <c r="I213" s="23">
        <v>43060</v>
      </c>
      <c r="J213" s="19" t="s">
        <v>7</v>
      </c>
      <c r="K213" s="21">
        <v>1264.93</v>
      </c>
      <c r="L213" s="22">
        <v>63954243.728299983</v>
      </c>
      <c r="M213" s="22">
        <v>34732285.560437061</v>
      </c>
      <c r="N213" s="22">
        <v>3972227.2155492394</v>
      </c>
      <c r="O213" s="54">
        <f t="shared" si="8"/>
        <v>102658756.50428629</v>
      </c>
    </row>
    <row r="214" spans="1:16" ht="25.5" customHeight="1">
      <c r="B214" s="269">
        <v>7</v>
      </c>
      <c r="C214" s="356" t="s">
        <v>703</v>
      </c>
      <c r="D214" s="266">
        <v>46301</v>
      </c>
      <c r="E214" s="269" t="s">
        <v>388</v>
      </c>
      <c r="F214" s="19" t="s">
        <v>182</v>
      </c>
      <c r="G214" s="269" t="s">
        <v>630</v>
      </c>
      <c r="H214" s="291">
        <v>2216.7199999999998</v>
      </c>
      <c r="I214" s="23" t="s">
        <v>522</v>
      </c>
      <c r="J214" s="19" t="s">
        <v>0</v>
      </c>
      <c r="K214" s="21">
        <v>1856.18</v>
      </c>
      <c r="L214" s="22">
        <v>0</v>
      </c>
      <c r="M214" s="22">
        <v>0</v>
      </c>
      <c r="N214" s="22">
        <v>0</v>
      </c>
      <c r="O214" s="54">
        <f t="shared" si="8"/>
        <v>0</v>
      </c>
    </row>
    <row r="215" spans="1:16" ht="25.5" customHeight="1">
      <c r="B215" s="270"/>
      <c r="C215" s="357"/>
      <c r="D215" s="268"/>
      <c r="E215" s="270"/>
      <c r="F215" s="19" t="s">
        <v>183</v>
      </c>
      <c r="G215" s="270"/>
      <c r="H215" s="292"/>
      <c r="I215" s="23" t="s">
        <v>521</v>
      </c>
      <c r="J215" s="19" t="s">
        <v>7</v>
      </c>
      <c r="K215" s="21">
        <v>360.54</v>
      </c>
      <c r="L215" s="22">
        <v>0</v>
      </c>
      <c r="M215" s="22">
        <v>0</v>
      </c>
      <c r="N215" s="22">
        <v>0</v>
      </c>
      <c r="O215" s="54">
        <f t="shared" si="8"/>
        <v>0</v>
      </c>
    </row>
    <row r="216" spans="1:16" ht="22.5" customHeight="1">
      <c r="B216" s="269">
        <v>8</v>
      </c>
      <c r="C216" s="356" t="s">
        <v>764</v>
      </c>
      <c r="D216" s="186"/>
      <c r="E216" s="269" t="s">
        <v>388</v>
      </c>
      <c r="F216" s="19" t="s">
        <v>184</v>
      </c>
      <c r="G216" s="55"/>
      <c r="H216" s="291">
        <v>2268.85</v>
      </c>
      <c r="I216" s="23" t="s">
        <v>765</v>
      </c>
      <c r="J216" s="19" t="s">
        <v>0</v>
      </c>
      <c r="K216" s="21">
        <v>1426.46</v>
      </c>
      <c r="L216" s="22">
        <v>7.6712328940629959E-2</v>
      </c>
      <c r="M216" s="22">
        <v>0</v>
      </c>
      <c r="N216" s="22">
        <v>0</v>
      </c>
      <c r="O216" s="54">
        <f>SUM(L216:N216)</f>
        <v>7.6712328940629959E-2</v>
      </c>
    </row>
    <row r="217" spans="1:16" ht="22.5" customHeight="1">
      <c r="B217" s="270"/>
      <c r="C217" s="357"/>
      <c r="D217" s="188"/>
      <c r="E217" s="270"/>
      <c r="F217" s="19" t="s">
        <v>185</v>
      </c>
      <c r="G217" s="25"/>
      <c r="H217" s="292"/>
      <c r="I217" s="23" t="s">
        <v>497</v>
      </c>
      <c r="J217" s="19" t="s">
        <v>7</v>
      </c>
      <c r="K217" s="21">
        <v>842.39</v>
      </c>
      <c r="L217" s="22">
        <v>0</v>
      </c>
      <c r="M217" s="22">
        <v>0</v>
      </c>
      <c r="N217" s="22">
        <v>0</v>
      </c>
      <c r="O217" s="54">
        <f>SUM(L217:N217)</f>
        <v>0</v>
      </c>
    </row>
    <row r="218" spans="1:16" ht="22.5" customHeight="1">
      <c r="B218" s="269">
        <v>9</v>
      </c>
      <c r="C218" s="383" t="s">
        <v>766</v>
      </c>
      <c r="D218" s="186"/>
      <c r="E218" s="269" t="s">
        <v>388</v>
      </c>
      <c r="F218" s="19" t="s">
        <v>189</v>
      </c>
      <c r="G218" s="19"/>
      <c r="H218" s="20" t="s">
        <v>530</v>
      </c>
      <c r="I218" s="23" t="s">
        <v>516</v>
      </c>
      <c r="J218" s="19" t="s">
        <v>0</v>
      </c>
      <c r="K218" s="21">
        <v>624.28</v>
      </c>
      <c r="L218" s="22">
        <v>0</v>
      </c>
      <c r="M218" s="22">
        <v>0</v>
      </c>
      <c r="N218" s="22">
        <v>0</v>
      </c>
      <c r="O218" s="54">
        <f>SUM(L218:N218)</f>
        <v>0</v>
      </c>
    </row>
    <row r="219" spans="1:16" ht="22.5" customHeight="1">
      <c r="B219" s="270"/>
      <c r="C219" s="384"/>
      <c r="D219" s="188"/>
      <c r="E219" s="270"/>
      <c r="F219" s="19" t="s">
        <v>190</v>
      </c>
      <c r="G219" s="19"/>
      <c r="H219" s="20" t="s">
        <v>530</v>
      </c>
      <c r="I219" s="23" t="s">
        <v>767</v>
      </c>
      <c r="J219" s="19" t="s">
        <v>7</v>
      </c>
      <c r="K219" s="21">
        <v>118.79</v>
      </c>
      <c r="L219" s="22">
        <v>0</v>
      </c>
      <c r="M219" s="22">
        <v>0</v>
      </c>
      <c r="N219" s="22">
        <v>0</v>
      </c>
      <c r="O219" s="54">
        <f>SUM(L219:N219)</f>
        <v>0</v>
      </c>
    </row>
    <row r="220" spans="1:16" ht="12" thickBot="1"/>
    <row r="221" spans="1:16" s="2" customFormat="1" ht="22.5" customHeight="1" thickBot="1">
      <c r="A221" s="1"/>
      <c r="E221" s="366" t="s">
        <v>388</v>
      </c>
      <c r="F221" s="367"/>
      <c r="G221" s="69" t="s">
        <v>641</v>
      </c>
      <c r="H221" s="380" t="s">
        <v>4</v>
      </c>
      <c r="I221" s="381"/>
      <c r="J221" s="382"/>
      <c r="K221" s="69" t="s">
        <v>641</v>
      </c>
      <c r="L221" s="97">
        <f>SUM(L204:L220)</f>
        <v>206419970.51173976</v>
      </c>
      <c r="M221" s="97">
        <f>SUM(M204:M220)</f>
        <v>339452270.68336213</v>
      </c>
      <c r="N221" s="97">
        <f>SUM(N204:N220)</f>
        <v>275523703.13673645</v>
      </c>
      <c r="O221" s="97">
        <f>SUM(O204:O220)</f>
        <v>821395944.33183837</v>
      </c>
      <c r="P221" s="245"/>
    </row>
    <row r="222" spans="1:16">
      <c r="M222" s="88">
        <f>SUM(M221:N221)</f>
        <v>614975973.82009864</v>
      </c>
    </row>
    <row r="223" spans="1:16"/>
    <row r="224" spans="1:16"/>
    <row r="225" spans="1:16" ht="12" thickBot="1"/>
    <row r="226" spans="1:16" s="2" customFormat="1" ht="28.5" customHeight="1" thickBot="1">
      <c r="A226" s="1"/>
      <c r="B226" s="172" t="s">
        <v>293</v>
      </c>
      <c r="C226" s="173" t="s">
        <v>294</v>
      </c>
      <c r="D226" s="172" t="s">
        <v>704</v>
      </c>
      <c r="E226" s="173" t="s">
        <v>295</v>
      </c>
      <c r="F226" s="172" t="s">
        <v>296</v>
      </c>
      <c r="G226" s="199" t="s">
        <v>713</v>
      </c>
      <c r="H226" s="174" t="s">
        <v>297</v>
      </c>
      <c r="I226" s="172" t="s">
        <v>298</v>
      </c>
      <c r="J226" s="172" t="s">
        <v>299</v>
      </c>
      <c r="K226" s="172" t="s">
        <v>300</v>
      </c>
      <c r="L226" s="175" t="s">
        <v>301</v>
      </c>
      <c r="M226" s="175" t="s">
        <v>3</v>
      </c>
      <c r="N226" s="175" t="s">
        <v>5</v>
      </c>
      <c r="O226" s="175" t="s">
        <v>302</v>
      </c>
      <c r="P226" s="230"/>
    </row>
    <row r="227" spans="1:16" s="2" customFormat="1" ht="15.75" customHeight="1">
      <c r="A227" s="1"/>
      <c r="B227" s="296" t="s">
        <v>530</v>
      </c>
      <c r="C227" s="297"/>
      <c r="D227" s="297"/>
      <c r="E227" s="297"/>
      <c r="F227" s="297"/>
      <c r="G227" s="298"/>
      <c r="H227" s="50" t="s">
        <v>303</v>
      </c>
      <c r="I227" s="273" t="s">
        <v>530</v>
      </c>
      <c r="J227" s="274"/>
      <c r="K227" s="51" t="s">
        <v>303</v>
      </c>
      <c r="L227" s="227"/>
      <c r="M227" s="228"/>
      <c r="N227" s="228"/>
      <c r="O227" s="229" t="s">
        <v>492</v>
      </c>
      <c r="P227" s="230"/>
    </row>
    <row r="228" spans="1:16" ht="22.5">
      <c r="B228" s="19">
        <v>1</v>
      </c>
      <c r="C228" s="35" t="s">
        <v>610</v>
      </c>
      <c r="D228" s="19"/>
      <c r="E228" s="19" t="s">
        <v>390</v>
      </c>
      <c r="F228" s="19" t="s">
        <v>148</v>
      </c>
      <c r="G228" s="19"/>
      <c r="H228" s="20">
        <v>376.4</v>
      </c>
      <c r="I228" s="19" t="s">
        <v>352</v>
      </c>
      <c r="J228" s="19" t="s">
        <v>0</v>
      </c>
      <c r="K228" s="21">
        <v>376.4</v>
      </c>
      <c r="L228" s="27">
        <v>37639999.999999851</v>
      </c>
      <c r="M228" s="27">
        <v>32654350.016909737</v>
      </c>
      <c r="N228" s="27">
        <v>7864599.4077477939</v>
      </c>
      <c r="O228" s="54">
        <f>SUM(L228:N228)</f>
        <v>78158949.424657375</v>
      </c>
    </row>
    <row r="229" spans="1:16" ht="12" thickBot="1">
      <c r="C229" s="8"/>
      <c r="K229" s="7"/>
    </row>
    <row r="230" spans="1:16" s="2" customFormat="1" ht="22.5" customHeight="1" thickBot="1">
      <c r="A230" s="1"/>
      <c r="E230" s="366" t="s">
        <v>390</v>
      </c>
      <c r="F230" s="367"/>
      <c r="G230" s="69" t="s">
        <v>641</v>
      </c>
      <c r="H230" s="380" t="s">
        <v>4</v>
      </c>
      <c r="I230" s="381"/>
      <c r="J230" s="382"/>
      <c r="K230" s="69" t="s">
        <v>641</v>
      </c>
      <c r="L230" s="97">
        <f>SUM(L228:L229)</f>
        <v>37639999.999999851</v>
      </c>
      <c r="M230" s="97">
        <f>SUM(M228:M229)</f>
        <v>32654350.016909737</v>
      </c>
      <c r="N230" s="97">
        <f>SUM(N228:N229)</f>
        <v>7864599.4077477939</v>
      </c>
      <c r="O230" s="97">
        <f>SUM(O228:O229)</f>
        <v>78158949.424657375</v>
      </c>
      <c r="P230" s="245"/>
    </row>
    <row r="231" spans="1:16">
      <c r="M231" s="88">
        <f>SUM(M230+N230)</f>
        <v>40518949.424657531</v>
      </c>
    </row>
    <row r="232" spans="1:16">
      <c r="M232" s="88">
        <f>SUM(M231:N231)</f>
        <v>40518949.424657531</v>
      </c>
    </row>
    <row r="233" spans="1:16">
      <c r="M233" s="88"/>
    </row>
    <row r="234" spans="1:16">
      <c r="M234" s="88"/>
    </row>
    <row r="235" spans="1:16" ht="12" thickBot="1"/>
    <row r="236" spans="1:16" s="2" customFormat="1" ht="22.5" customHeight="1" thickBot="1">
      <c r="A236" s="1"/>
      <c r="C236" s="371" t="s">
        <v>706</v>
      </c>
      <c r="D236" s="372"/>
      <c r="E236" s="373"/>
      <c r="F236" s="374"/>
      <c r="G236" s="1"/>
      <c r="H236" s="366" t="s">
        <v>446</v>
      </c>
      <c r="I236" s="379"/>
      <c r="J236" s="367"/>
      <c r="K236" s="69" t="s">
        <v>641</v>
      </c>
      <c r="L236" s="97">
        <f>SUM(L65+L97+L110+L124+L135+L150+L166+L185+L197+L221+L230)</f>
        <v>5241125339.7451096</v>
      </c>
      <c r="M236" s="97">
        <f>SUM(M65+M97+M110+M124+M135+M150+M166+M185+M197+M221+M230)</f>
        <v>8826134712.5493069</v>
      </c>
      <c r="N236" s="97">
        <f>SUM(N65+N97+N110+N124+N135+N150+N166+N185+N197+N221+N230)</f>
        <v>5905599607.6420383</v>
      </c>
      <c r="O236" s="97">
        <f>SUM(L236+M237)</f>
        <v>19972859659.936455</v>
      </c>
      <c r="P236" s="230"/>
    </row>
    <row r="237" spans="1:16" ht="22.5" customHeight="1" thickBot="1">
      <c r="C237" s="375"/>
      <c r="D237" s="376"/>
      <c r="E237" s="377"/>
      <c r="F237" s="378"/>
      <c r="H237" s="366" t="s">
        <v>491</v>
      </c>
      <c r="I237" s="379"/>
      <c r="J237" s="367"/>
      <c r="K237" s="278" t="s">
        <v>641</v>
      </c>
      <c r="L237" s="279"/>
      <c r="M237" s="98">
        <f>SUM(M236+N236)</f>
        <v>14731734320.191345</v>
      </c>
      <c r="N237" s="99"/>
      <c r="O237" s="91" t="s">
        <v>530</v>
      </c>
    </row>
    <row r="238" spans="1:16"/>
    <row r="239" spans="1:16"/>
    <row r="240" spans="1:16"/>
    <row r="24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</sheetData>
  <mergeCells count="308">
    <mergeCell ref="B161:B162"/>
    <mergeCell ref="E150:F150"/>
    <mergeCell ref="B131:B132"/>
    <mergeCell ref="B107:B108"/>
    <mergeCell ref="G163:G164"/>
    <mergeCell ref="B142:B143"/>
    <mergeCell ref="E166:F166"/>
    <mergeCell ref="C163:C164"/>
    <mergeCell ref="C159:C160"/>
    <mergeCell ref="C92:C93"/>
    <mergeCell ref="I141:J141"/>
    <mergeCell ref="I156:J156"/>
    <mergeCell ref="I172:J172"/>
    <mergeCell ref="E157:E158"/>
    <mergeCell ref="H105:H106"/>
    <mergeCell ref="H107:H108"/>
    <mergeCell ref="H92:H93"/>
    <mergeCell ref="H142:H143"/>
    <mergeCell ref="H157:H158"/>
    <mergeCell ref="H135:J135"/>
    <mergeCell ref="H185:J185"/>
    <mergeCell ref="E185:F185"/>
    <mergeCell ref="H145:H147"/>
    <mergeCell ref="H131:H132"/>
    <mergeCell ref="G45:G46"/>
    <mergeCell ref="G62:G63"/>
    <mergeCell ref="H81:H82"/>
    <mergeCell ref="H65:J65"/>
    <mergeCell ref="H51:H52"/>
    <mergeCell ref="H53:H54"/>
    <mergeCell ref="G74:G75"/>
    <mergeCell ref="G81:G82"/>
    <mergeCell ref="G51:G52"/>
    <mergeCell ref="G49:G50"/>
    <mergeCell ref="G105:G106"/>
    <mergeCell ref="H55:H56"/>
    <mergeCell ref="E92:E93"/>
    <mergeCell ref="B103:G103"/>
    <mergeCell ref="B116:G116"/>
    <mergeCell ref="B130:G130"/>
    <mergeCell ref="B141:G141"/>
    <mergeCell ref="B156:G156"/>
    <mergeCell ref="B104:B106"/>
    <mergeCell ref="H166:J166"/>
    <mergeCell ref="C20:C21"/>
    <mergeCell ref="B22:B23"/>
    <mergeCell ref="C22:C23"/>
    <mergeCell ref="E22:E23"/>
    <mergeCell ref="B92:B93"/>
    <mergeCell ref="H30:H31"/>
    <mergeCell ref="H62:H63"/>
    <mergeCell ref="H57:H58"/>
    <mergeCell ref="H76:H78"/>
    <mergeCell ref="E30:E31"/>
    <mergeCell ref="E38:E39"/>
    <mergeCell ref="E90:E91"/>
    <mergeCell ref="G85:G86"/>
    <mergeCell ref="G76:G78"/>
    <mergeCell ref="G41:G42"/>
    <mergeCell ref="G43:G44"/>
    <mergeCell ref="B74:B75"/>
    <mergeCell ref="B26:B27"/>
    <mergeCell ref="B41:B42"/>
    <mergeCell ref="E41:E42"/>
    <mergeCell ref="D41:D42"/>
    <mergeCell ref="G22:G23"/>
    <mergeCell ref="G24:G25"/>
    <mergeCell ref="G26:G27"/>
    <mergeCell ref="I5:J5"/>
    <mergeCell ref="I71:J71"/>
    <mergeCell ref="I103:J103"/>
    <mergeCell ref="I116:J116"/>
    <mergeCell ref="I130:J130"/>
    <mergeCell ref="C43:C44"/>
    <mergeCell ref="E43:E44"/>
    <mergeCell ref="C30:C31"/>
    <mergeCell ref="C35:C36"/>
    <mergeCell ref="G35:G36"/>
    <mergeCell ref="G38:G39"/>
    <mergeCell ref="G30:G31"/>
    <mergeCell ref="E76:E78"/>
    <mergeCell ref="D20:D21"/>
    <mergeCell ref="H110:J110"/>
    <mergeCell ref="G90:G91"/>
    <mergeCell ref="H20:H21"/>
    <mergeCell ref="C26:C27"/>
    <mergeCell ref="H26:H27"/>
    <mergeCell ref="H124:J124"/>
    <mergeCell ref="H87:H89"/>
    <mergeCell ref="E49:E50"/>
    <mergeCell ref="C104:C106"/>
    <mergeCell ref="C107:C108"/>
    <mergeCell ref="H173:H174"/>
    <mergeCell ref="H175:H176"/>
    <mergeCell ref="H177:H178"/>
    <mergeCell ref="H179:H180"/>
    <mergeCell ref="H181:H182"/>
    <mergeCell ref="H159:H160"/>
    <mergeCell ref="H10:H11"/>
    <mergeCell ref="H18:H19"/>
    <mergeCell ref="H22:H23"/>
    <mergeCell ref="H85:H86"/>
    <mergeCell ref="H97:J97"/>
    <mergeCell ref="H83:H84"/>
    <mergeCell ref="H14:H15"/>
    <mergeCell ref="H28:H29"/>
    <mergeCell ref="H45:H46"/>
    <mergeCell ref="H49:H50"/>
    <mergeCell ref="H38:H39"/>
    <mergeCell ref="H43:H44"/>
    <mergeCell ref="H74:H75"/>
    <mergeCell ref="H16:H17"/>
    <mergeCell ref="H24:H25"/>
    <mergeCell ref="H161:H162"/>
    <mergeCell ref="H163:H164"/>
    <mergeCell ref="H90:H91"/>
    <mergeCell ref="G207:G208"/>
    <mergeCell ref="G209:G210"/>
    <mergeCell ref="G214:G215"/>
    <mergeCell ref="I227:J227"/>
    <mergeCell ref="B172:G172"/>
    <mergeCell ref="E209:E210"/>
    <mergeCell ref="D207:D208"/>
    <mergeCell ref="D209:D210"/>
    <mergeCell ref="E221:F221"/>
    <mergeCell ref="H221:J221"/>
    <mergeCell ref="I203:J203"/>
    <mergeCell ref="B207:B208"/>
    <mergeCell ref="H214:H215"/>
    <mergeCell ref="B218:B219"/>
    <mergeCell ref="B194:B195"/>
    <mergeCell ref="C194:C195"/>
    <mergeCell ref="E194:E195"/>
    <mergeCell ref="E175:E176"/>
    <mergeCell ref="I191:J191"/>
    <mergeCell ref="B214:B215"/>
    <mergeCell ref="B204:B205"/>
    <mergeCell ref="H197:J197"/>
    <mergeCell ref="C173:C174"/>
    <mergeCell ref="C212:C213"/>
    <mergeCell ref="K237:L237"/>
    <mergeCell ref="C236:F237"/>
    <mergeCell ref="H236:J236"/>
    <mergeCell ref="H237:J237"/>
    <mergeCell ref="E230:F230"/>
    <mergeCell ref="H230:J230"/>
    <mergeCell ref="H150:J150"/>
    <mergeCell ref="H194:H195"/>
    <mergeCell ref="C175:C176"/>
    <mergeCell ref="C179:C180"/>
    <mergeCell ref="C181:C182"/>
    <mergeCell ref="D214:D215"/>
    <mergeCell ref="E214:E215"/>
    <mergeCell ref="H207:H208"/>
    <mergeCell ref="H204:H205"/>
    <mergeCell ref="G194:G195"/>
    <mergeCell ref="C204:C205"/>
    <mergeCell ref="G204:G205"/>
    <mergeCell ref="E204:E205"/>
    <mergeCell ref="C218:C219"/>
    <mergeCell ref="E218:E219"/>
    <mergeCell ref="C207:C208"/>
    <mergeCell ref="E207:E208"/>
    <mergeCell ref="C214:C215"/>
    <mergeCell ref="G20:G21"/>
    <mergeCell ref="E10:E11"/>
    <mergeCell ref="C14:C15"/>
    <mergeCell ref="B14:B15"/>
    <mergeCell ref="G142:G143"/>
    <mergeCell ref="C38:C39"/>
    <mergeCell ref="C45:C46"/>
    <mergeCell ref="B45:B46"/>
    <mergeCell ref="E45:E46"/>
    <mergeCell ref="E51:E52"/>
    <mergeCell ref="B51:B52"/>
    <mergeCell ref="B43:B44"/>
    <mergeCell ref="B53:B54"/>
    <mergeCell ref="C81:C82"/>
    <mergeCell ref="B62:B63"/>
    <mergeCell ref="C62:C63"/>
    <mergeCell ref="E62:E63"/>
    <mergeCell ref="C53:C54"/>
    <mergeCell ref="G107:G108"/>
    <mergeCell ref="B49:B50"/>
    <mergeCell ref="E65:F65"/>
    <mergeCell ref="C55:C56"/>
    <mergeCell ref="B55:B56"/>
    <mergeCell ref="E55:E56"/>
    <mergeCell ref="B209:B210"/>
    <mergeCell ref="C6:C7"/>
    <mergeCell ref="E6:E7"/>
    <mergeCell ref="B6:B7"/>
    <mergeCell ref="B5:G5"/>
    <mergeCell ref="G6:G7"/>
    <mergeCell ref="G14:G15"/>
    <mergeCell ref="G16:G17"/>
    <mergeCell ref="G18:G19"/>
    <mergeCell ref="C24:C25"/>
    <mergeCell ref="E24:E25"/>
    <mergeCell ref="B24:B25"/>
    <mergeCell ref="C10:C11"/>
    <mergeCell ref="B10:B11"/>
    <mergeCell ref="G10:G11"/>
    <mergeCell ref="B20:B21"/>
    <mergeCell ref="E20:E21"/>
    <mergeCell ref="E14:E15"/>
    <mergeCell ref="E16:E17"/>
    <mergeCell ref="C16:C17"/>
    <mergeCell ref="B16:B17"/>
    <mergeCell ref="E18:E19"/>
    <mergeCell ref="C18:C19"/>
    <mergeCell ref="B18:B19"/>
    <mergeCell ref="C51:C52"/>
    <mergeCell ref="C76:C78"/>
    <mergeCell ref="C85:C86"/>
    <mergeCell ref="C83:C84"/>
    <mergeCell ref="C49:C50"/>
    <mergeCell ref="B81:B82"/>
    <mergeCell ref="E107:E108"/>
    <mergeCell ref="B191:G191"/>
    <mergeCell ref="B203:G203"/>
    <mergeCell ref="E197:F197"/>
    <mergeCell ref="C57:C58"/>
    <mergeCell ref="B163:B164"/>
    <mergeCell ref="C161:C162"/>
    <mergeCell ref="E161:E162"/>
    <mergeCell ref="E173:E174"/>
    <mergeCell ref="B173:B174"/>
    <mergeCell ref="E81:E82"/>
    <mergeCell ref="E159:E160"/>
    <mergeCell ref="E163:E164"/>
    <mergeCell ref="G161:G162"/>
    <mergeCell ref="C157:C158"/>
    <mergeCell ref="C142:C143"/>
    <mergeCell ref="B90:B91"/>
    <mergeCell ref="C90:C91"/>
    <mergeCell ref="B227:G227"/>
    <mergeCell ref="G53:G54"/>
    <mergeCell ref="G55:G56"/>
    <mergeCell ref="G57:G58"/>
    <mergeCell ref="B71:G71"/>
    <mergeCell ref="E74:E75"/>
    <mergeCell ref="C74:C75"/>
    <mergeCell ref="E85:E86"/>
    <mergeCell ref="B85:B86"/>
    <mergeCell ref="C87:C89"/>
    <mergeCell ref="B76:B78"/>
    <mergeCell ref="C131:C132"/>
    <mergeCell ref="E110:F110"/>
    <mergeCell ref="E142:E143"/>
    <mergeCell ref="G83:G84"/>
    <mergeCell ref="E135:F135"/>
    <mergeCell ref="G92:G93"/>
    <mergeCell ref="E131:E132"/>
    <mergeCell ref="E124:F124"/>
    <mergeCell ref="E87:E89"/>
    <mergeCell ref="E104:E106"/>
    <mergeCell ref="E97:F97"/>
    <mergeCell ref="D142:D143"/>
    <mergeCell ref="G87:G89"/>
    <mergeCell ref="G28:G29"/>
    <mergeCell ref="B30:B31"/>
    <mergeCell ref="C28:C29"/>
    <mergeCell ref="E28:E29"/>
    <mergeCell ref="B28:B29"/>
    <mergeCell ref="E26:E27"/>
    <mergeCell ref="E179:E180"/>
    <mergeCell ref="E181:E182"/>
    <mergeCell ref="B181:B182"/>
    <mergeCell ref="B179:B180"/>
    <mergeCell ref="B177:B178"/>
    <mergeCell ref="C177:C178"/>
    <mergeCell ref="B35:B36"/>
    <mergeCell ref="E35:E36"/>
    <mergeCell ref="E177:E178"/>
    <mergeCell ref="B38:B39"/>
    <mergeCell ref="C41:C42"/>
    <mergeCell ref="B57:B58"/>
    <mergeCell ref="E57:E58"/>
    <mergeCell ref="B159:B160"/>
    <mergeCell ref="B87:B89"/>
    <mergeCell ref="B83:B84"/>
    <mergeCell ref="E53:E54"/>
    <mergeCell ref="E83:E84"/>
    <mergeCell ref="C209:C210"/>
    <mergeCell ref="H212:H213"/>
    <mergeCell ref="B120:B122"/>
    <mergeCell ref="C120:C122"/>
    <mergeCell ref="E120:E122"/>
    <mergeCell ref="B216:B217"/>
    <mergeCell ref="C216:C217"/>
    <mergeCell ref="E216:E217"/>
    <mergeCell ref="H216:H217"/>
    <mergeCell ref="G179:G180"/>
    <mergeCell ref="G181:G182"/>
    <mergeCell ref="G131:G132"/>
    <mergeCell ref="G173:G174"/>
    <mergeCell ref="G175:G176"/>
    <mergeCell ref="G177:G178"/>
    <mergeCell ref="G145:G147"/>
    <mergeCell ref="G157:G158"/>
    <mergeCell ref="G159:G160"/>
    <mergeCell ref="B157:B158"/>
    <mergeCell ref="E145:E147"/>
    <mergeCell ref="C145:C147"/>
    <mergeCell ref="B145:B147"/>
    <mergeCell ref="B175:B176"/>
    <mergeCell ref="B212:B213"/>
  </mergeCells>
  <dataValidations count="5">
    <dataValidation allowBlank="1" showInputMessage="1" showErrorMessage="1" prompt="Ethanol X-70&#10;Mod DD-42,43&#10;Cogen IX-59" sqref="C218:C219"/>
    <dataValidation type="custom" allowBlank="1" showInputMessage="1" showErrorMessage="1" sqref="L65:O66 K236:O237 L230:O232 L221:O222 L197:O198 L185:O186 L166:O167 L150:O151 L135:O136 L124:O125 L110:O111 L97:O98">
      <formula1>" "</formula1>
    </dataValidation>
    <dataValidation allowBlank="1" showInputMessage="1" showErrorMessage="1" prompt="Mod - L-45, 47&#10;&#10;Mod - Z-55 is&#10;Godavari Biorefineries Ltd" sqref="C14:C15"/>
    <dataValidation allowBlank="1" showInputMessage="1" showErrorMessage="1" prompt="Cogen&#10;IX-91, VIII-73, VIII-74&#10;Mod &#10;Z-12, Z-13, DD-17, DD-18&#10;Ethanol&#10;X-01" sqref="C28:C29"/>
    <dataValidation allowBlank="1" showInputMessage="1" showErrorMessage="1" promptTitle="ajinkyatara ssk ltd" prompt="&#10;Mod: P-60, 61" sqref="C20:C21"/>
  </dataValidations>
  <pageMargins left="0.7" right="0.7" top="0.75" bottom="0.75" header="0.3" footer="0.3"/>
  <pageSetup scale="64" orientation="landscape" r:id="rId1"/>
  <rowBreaks count="4" manualBreakCount="4">
    <brk id="34" max="16383" man="1"/>
    <brk id="69" max="16383" man="1"/>
    <brk id="139" max="16383" man="1"/>
    <brk id="1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P60"/>
  <sheetViews>
    <sheetView showGridLines="0" workbookViewId="0">
      <pane ySplit="2" topLeftCell="A18" activePane="bottomLeft" state="frozen"/>
      <selection pane="bottomLeft" activeCell="I29" sqref="I29"/>
    </sheetView>
  </sheetViews>
  <sheetFormatPr defaultColWidth="0" defaultRowHeight="14.25" zeroHeight="1"/>
  <cols>
    <col min="1" max="1" width="2.85546875" style="104" customWidth="1"/>
    <col min="2" max="2" width="6.42578125" style="104" customWidth="1"/>
    <col min="3" max="3" width="13.5703125" style="104" customWidth="1"/>
    <col min="4" max="6" width="15.5703125" style="108" bestFit="1" customWidth="1"/>
    <col min="7" max="7" width="2.85546875" style="104" customWidth="1"/>
    <col min="8" max="8" width="6.140625" style="104" customWidth="1"/>
    <col min="9" max="9" width="13.7109375" style="104" customWidth="1"/>
    <col min="10" max="10" width="15.5703125" style="108" bestFit="1" customWidth="1"/>
    <col min="11" max="12" width="16.7109375" style="108" bestFit="1" customWidth="1"/>
    <col min="13" max="13" width="2.85546875" style="104" customWidth="1"/>
    <col min="14" max="14" width="10" style="104" hidden="1" customWidth="1"/>
    <col min="15" max="93" width="0" style="104" hidden="1" customWidth="1"/>
    <col min="94" max="94" width="10" style="104" hidden="1" customWidth="1"/>
    <col min="95" max="16384" width="9.140625" style="104" hidden="1"/>
  </cols>
  <sheetData>
    <row r="1" spans="2:18" ht="15" thickBot="1"/>
    <row r="2" spans="2:18" s="105" customFormat="1" ht="28.5" customHeight="1" thickBot="1">
      <c r="B2" s="407" t="s">
        <v>797</v>
      </c>
      <c r="C2" s="408"/>
      <c r="D2" s="408"/>
      <c r="E2" s="408"/>
      <c r="F2" s="408"/>
      <c r="G2" s="408"/>
      <c r="H2" s="408"/>
      <c r="I2" s="408"/>
      <c r="J2" s="408"/>
      <c r="K2" s="408"/>
      <c r="L2" s="409"/>
      <c r="M2" s="104"/>
      <c r="N2" s="102"/>
      <c r="O2" s="102"/>
      <c r="P2" s="102"/>
      <c r="Q2" s="102"/>
      <c r="R2" s="103"/>
    </row>
    <row r="3" spans="2:18" ht="15" thickBot="1">
      <c r="B3" s="106"/>
      <c r="C3" s="106"/>
      <c r="D3" s="109"/>
      <c r="E3" s="109"/>
      <c r="F3" s="109"/>
      <c r="H3" s="106"/>
      <c r="I3" s="106"/>
      <c r="J3" s="109"/>
      <c r="K3" s="109"/>
      <c r="L3" s="109"/>
    </row>
    <row r="4" spans="2:18" ht="24.75" customHeight="1" thickBot="1">
      <c r="B4" s="393" t="s">
        <v>16</v>
      </c>
      <c r="C4" s="394"/>
      <c r="D4" s="394"/>
      <c r="E4" s="394"/>
      <c r="F4" s="395"/>
      <c r="H4" s="398" t="s">
        <v>634</v>
      </c>
      <c r="I4" s="399"/>
      <c r="J4" s="399"/>
      <c r="K4" s="399"/>
      <c r="L4" s="400"/>
    </row>
    <row r="5" spans="2:18" ht="7.5" customHeight="1" thickBot="1">
      <c r="B5" s="106"/>
      <c r="C5" s="106"/>
      <c r="D5" s="109"/>
      <c r="E5" s="109"/>
      <c r="F5" s="109"/>
      <c r="H5" s="106"/>
      <c r="I5" s="106"/>
      <c r="J5" s="109"/>
      <c r="K5" s="109"/>
      <c r="L5" s="109"/>
    </row>
    <row r="6" spans="2:18" ht="26.25" thickBot="1">
      <c r="B6" s="143" t="s">
        <v>293</v>
      </c>
      <c r="C6" s="57" t="s">
        <v>295</v>
      </c>
      <c r="D6" s="58" t="s">
        <v>2</v>
      </c>
      <c r="E6" s="59" t="s">
        <v>531</v>
      </c>
      <c r="F6" s="58" t="s">
        <v>4</v>
      </c>
      <c r="H6" s="144" t="s">
        <v>293</v>
      </c>
      <c r="I6" s="60" t="s">
        <v>295</v>
      </c>
      <c r="J6" s="61" t="s">
        <v>2</v>
      </c>
      <c r="K6" s="62" t="s">
        <v>529</v>
      </c>
      <c r="L6" s="61" t="s">
        <v>4</v>
      </c>
    </row>
    <row r="7" spans="2:18" s="105" customFormat="1">
      <c r="B7" s="413" t="s">
        <v>530</v>
      </c>
      <c r="C7" s="414"/>
      <c r="D7" s="410" t="s">
        <v>640</v>
      </c>
      <c r="E7" s="411"/>
      <c r="F7" s="412"/>
      <c r="H7" s="413" t="s">
        <v>530</v>
      </c>
      <c r="I7" s="414"/>
      <c r="J7" s="410" t="s">
        <v>640</v>
      </c>
      <c r="K7" s="411"/>
      <c r="L7" s="412"/>
    </row>
    <row r="8" spans="2:18">
      <c r="B8" s="138" t="s">
        <v>721</v>
      </c>
      <c r="C8" s="112" t="s">
        <v>389</v>
      </c>
      <c r="D8" s="44">
        <v>106499151.26027396</v>
      </c>
      <c r="E8" s="44">
        <v>146693715.60958904</v>
      </c>
      <c r="F8" s="139">
        <f>SUM(D8:E8)</f>
        <v>253192866.869863</v>
      </c>
      <c r="H8" s="145" t="s">
        <v>721</v>
      </c>
      <c r="I8" s="112" t="s">
        <v>389</v>
      </c>
      <c r="J8" s="44">
        <v>145755900</v>
      </c>
      <c r="K8" s="44">
        <v>266854069</v>
      </c>
      <c r="L8" s="139">
        <f>SUM(J8:K8)</f>
        <v>412609969</v>
      </c>
    </row>
    <row r="9" spans="2:18">
      <c r="B9" s="205"/>
      <c r="C9" s="206"/>
      <c r="D9" s="206"/>
      <c r="E9" s="206"/>
      <c r="F9" s="207"/>
      <c r="H9" s="208"/>
      <c r="I9" s="209"/>
      <c r="J9" s="209"/>
      <c r="K9" s="209"/>
      <c r="L9" s="210"/>
    </row>
    <row r="10" spans="2:18">
      <c r="B10" s="138" t="s">
        <v>722</v>
      </c>
      <c r="C10" s="110" t="s">
        <v>485</v>
      </c>
      <c r="D10" s="111">
        <v>3545230.6027397253</v>
      </c>
      <c r="E10" s="111">
        <v>26232721.965753425</v>
      </c>
      <c r="F10" s="139">
        <f>SUM(D10:E10)</f>
        <v>29777952.56849315</v>
      </c>
      <c r="H10" s="140" t="s">
        <v>722</v>
      </c>
      <c r="I10" s="110" t="s">
        <v>388</v>
      </c>
      <c r="J10" s="113">
        <v>647303694.01912749</v>
      </c>
      <c r="K10" s="113">
        <v>556947367.77039576</v>
      </c>
      <c r="L10" s="146">
        <f>SUM(J10:K10)</f>
        <v>1204251061.7895231</v>
      </c>
    </row>
    <row r="11" spans="2:18">
      <c r="B11" s="205"/>
      <c r="C11" s="206"/>
      <c r="D11" s="206"/>
      <c r="E11" s="206"/>
      <c r="F11" s="207"/>
      <c r="H11" s="208"/>
      <c r="I11" s="209"/>
      <c r="J11" s="209"/>
      <c r="K11" s="209"/>
      <c r="L11" s="210"/>
    </row>
    <row r="12" spans="2:18">
      <c r="B12" s="138" t="s">
        <v>723</v>
      </c>
      <c r="C12" s="110" t="s">
        <v>388</v>
      </c>
      <c r="D12" s="111">
        <v>5698975.2465753406</v>
      </c>
      <c r="E12" s="111">
        <v>27938902.657534249</v>
      </c>
      <c r="F12" s="139">
        <f>SUM(D12:E12)</f>
        <v>33637877.90410959</v>
      </c>
      <c r="H12" s="140" t="s">
        <v>723</v>
      </c>
      <c r="I12" s="110" t="s">
        <v>486</v>
      </c>
      <c r="J12" s="113">
        <v>2545719286.7834764</v>
      </c>
      <c r="K12" s="113">
        <v>2373044911.5534</v>
      </c>
      <c r="L12" s="146">
        <f>SUM(J12:K12)</f>
        <v>4918764198.3368759</v>
      </c>
    </row>
    <row r="13" spans="2:18">
      <c r="B13" s="205"/>
      <c r="C13" s="206"/>
      <c r="D13" s="206"/>
      <c r="E13" s="206"/>
      <c r="F13" s="207"/>
      <c r="H13" s="208"/>
      <c r="I13" s="209"/>
      <c r="J13" s="209"/>
      <c r="K13" s="209"/>
      <c r="L13" s="210"/>
    </row>
    <row r="14" spans="2:18">
      <c r="B14" s="138" t="s">
        <v>772</v>
      </c>
      <c r="C14" s="110" t="s">
        <v>437</v>
      </c>
      <c r="D14" s="111">
        <v>183740.8767123287</v>
      </c>
      <c r="E14" s="111">
        <v>752910</v>
      </c>
      <c r="F14" s="139">
        <f>SUM(D14:E14)</f>
        <v>936650.87671232875</v>
      </c>
      <c r="H14" s="140" t="s">
        <v>772</v>
      </c>
      <c r="I14" s="110" t="s">
        <v>361</v>
      </c>
      <c r="J14" s="113">
        <v>0</v>
      </c>
      <c r="K14" s="113">
        <v>0</v>
      </c>
      <c r="L14" s="146">
        <f>SUM(J14:K14)</f>
        <v>0</v>
      </c>
    </row>
    <row r="15" spans="2:18">
      <c r="B15" s="205"/>
      <c r="C15" s="206"/>
      <c r="D15" s="206"/>
      <c r="E15" s="206"/>
      <c r="F15" s="207"/>
      <c r="H15" s="208"/>
      <c r="I15" s="209"/>
      <c r="J15" s="209"/>
      <c r="K15" s="209"/>
      <c r="L15" s="210"/>
    </row>
    <row r="16" spans="2:18">
      <c r="B16" s="138" t="s">
        <v>779</v>
      </c>
      <c r="C16" s="110" t="s">
        <v>358</v>
      </c>
      <c r="D16" s="111">
        <v>46690278.534246571</v>
      </c>
      <c r="E16" s="111">
        <v>84894107.859589055</v>
      </c>
      <c r="F16" s="139">
        <f>SUM(D16:E16)</f>
        <v>131584386.39383563</v>
      </c>
      <c r="H16" s="140" t="s">
        <v>779</v>
      </c>
      <c r="I16" s="110" t="s">
        <v>391</v>
      </c>
      <c r="J16" s="113">
        <v>1069348133.2373916</v>
      </c>
      <c r="K16" s="113">
        <v>1424971553.7704768</v>
      </c>
      <c r="L16" s="146">
        <f>SUM(J16:K16)</f>
        <v>2494319687.0078683</v>
      </c>
    </row>
    <row r="17" spans="2:12">
      <c r="B17" s="205"/>
      <c r="C17" s="206"/>
      <c r="D17" s="206"/>
      <c r="E17" s="206"/>
      <c r="F17" s="207"/>
      <c r="H17" s="208"/>
      <c r="I17" s="209"/>
      <c r="J17" s="209"/>
      <c r="K17" s="209"/>
      <c r="L17" s="210"/>
    </row>
    <row r="18" spans="2:12">
      <c r="B18" s="138" t="s">
        <v>786</v>
      </c>
      <c r="C18" s="110" t="s">
        <v>486</v>
      </c>
      <c r="D18" s="111">
        <v>154537713.3510274</v>
      </c>
      <c r="E18" s="111">
        <v>138734588.71318495</v>
      </c>
      <c r="F18" s="139">
        <f>SUM(D18:E18)</f>
        <v>293272302.06421232</v>
      </c>
      <c r="H18" s="140" t="s">
        <v>786</v>
      </c>
      <c r="I18" s="110" t="s">
        <v>351</v>
      </c>
      <c r="J18" s="113">
        <v>514030219.29857528</v>
      </c>
      <c r="K18" s="113">
        <v>409525818.20386159</v>
      </c>
      <c r="L18" s="146">
        <f>SUM(J18:K18)</f>
        <v>923556037.50243688</v>
      </c>
    </row>
    <row r="19" spans="2:12">
      <c r="B19" s="205"/>
      <c r="C19" s="206"/>
      <c r="D19" s="206"/>
      <c r="E19" s="206"/>
      <c r="F19" s="207"/>
      <c r="H19" s="208"/>
      <c r="I19" s="209"/>
      <c r="J19" s="209"/>
      <c r="K19" s="209"/>
      <c r="L19" s="210"/>
    </row>
    <row r="20" spans="2:12">
      <c r="B20" s="138" t="s">
        <v>787</v>
      </c>
      <c r="C20" s="110" t="s">
        <v>365</v>
      </c>
      <c r="D20" s="111">
        <v>84548344.00000003</v>
      </c>
      <c r="E20" s="111">
        <v>540034398.98630142</v>
      </c>
      <c r="F20" s="139">
        <f>SUM(D20:E20)</f>
        <v>624582742.98630142</v>
      </c>
      <c r="H20" s="140" t="s">
        <v>787</v>
      </c>
      <c r="I20" s="110" t="s">
        <v>390</v>
      </c>
      <c r="J20" s="113">
        <v>290400000</v>
      </c>
      <c r="K20" s="113">
        <v>438042973.79452056</v>
      </c>
      <c r="L20" s="146">
        <f>SUM(J20:K20)</f>
        <v>728442973.79452062</v>
      </c>
    </row>
    <row r="21" spans="2:12">
      <c r="B21" s="205"/>
      <c r="C21" s="206"/>
      <c r="D21" s="206"/>
      <c r="E21" s="206"/>
      <c r="F21" s="207"/>
      <c r="H21" s="208"/>
      <c r="I21" s="209"/>
      <c r="J21" s="209"/>
      <c r="K21" s="209"/>
      <c r="L21" s="210"/>
    </row>
    <row r="22" spans="2:12" ht="15" thickBot="1">
      <c r="B22" s="155" t="s">
        <v>788</v>
      </c>
      <c r="C22" s="253" t="s">
        <v>351</v>
      </c>
      <c r="D22" s="46">
        <v>32859392.089041095</v>
      </c>
      <c r="E22" s="46">
        <v>69857005.301369876</v>
      </c>
      <c r="F22" s="142">
        <f>SUM(D22:E22)</f>
        <v>102716397.39041097</v>
      </c>
      <c r="H22" s="147" t="s">
        <v>530</v>
      </c>
      <c r="I22" s="253" t="s">
        <v>530</v>
      </c>
      <c r="J22" s="118" t="s">
        <v>530</v>
      </c>
      <c r="K22" s="118" t="s">
        <v>530</v>
      </c>
      <c r="L22" s="254" t="s">
        <v>530</v>
      </c>
    </row>
    <row r="23" spans="2:12" ht="7.5" customHeight="1" thickBot="1">
      <c r="B23" s="106"/>
      <c r="C23" s="106"/>
      <c r="D23" s="109"/>
      <c r="E23" s="109"/>
      <c r="F23" s="109"/>
      <c r="H23" s="106"/>
      <c r="I23" s="106"/>
      <c r="J23" s="109"/>
      <c r="K23" s="109"/>
      <c r="L23" s="109"/>
    </row>
    <row r="24" spans="2:12" s="116" customFormat="1" ht="25.5" customHeight="1" thickBot="1">
      <c r="B24" s="396" t="s">
        <v>4</v>
      </c>
      <c r="C24" s="397"/>
      <c r="D24" s="100">
        <f>SUM(D8:D23)</f>
        <v>434562825.96061647</v>
      </c>
      <c r="E24" s="100">
        <f>SUM(E8:E23)</f>
        <v>1035138351.093322</v>
      </c>
      <c r="F24" s="100">
        <f>SUM(F8:F23)</f>
        <v>1469701177.0539384</v>
      </c>
      <c r="H24" s="398" t="s">
        <v>4</v>
      </c>
      <c r="I24" s="400"/>
      <c r="J24" s="101">
        <f>SUM(J8:J23)</f>
        <v>5212557233.3385706</v>
      </c>
      <c r="K24" s="101">
        <f>SUM(K8:K23)</f>
        <v>5469386694.0926542</v>
      </c>
      <c r="L24" s="101">
        <f>SUM(L8:L23)</f>
        <v>10681943927.431227</v>
      </c>
    </row>
    <row r="25" spans="2:12"/>
    <row r="26" spans="2:12" ht="15" thickBot="1"/>
    <row r="27" spans="2:12" ht="23.25" customHeight="1" thickBot="1">
      <c r="B27" s="388" t="s">
        <v>635</v>
      </c>
      <c r="C27" s="401"/>
      <c r="D27" s="401"/>
      <c r="E27" s="401"/>
      <c r="F27" s="389"/>
      <c r="H27" s="390" t="s">
        <v>636</v>
      </c>
      <c r="I27" s="391"/>
      <c r="J27" s="391"/>
      <c r="K27" s="391"/>
      <c r="L27" s="392"/>
    </row>
    <row r="28" spans="2:12" ht="7.5" customHeight="1" thickBot="1">
      <c r="B28" s="106"/>
      <c r="C28" s="106"/>
      <c r="D28" s="109"/>
      <c r="E28" s="109"/>
      <c r="F28" s="109"/>
      <c r="H28" s="106"/>
      <c r="I28" s="106"/>
      <c r="J28" s="109"/>
      <c r="K28" s="109"/>
      <c r="L28" s="109"/>
    </row>
    <row r="29" spans="2:12" ht="26.25" thickBot="1">
      <c r="B29" s="153" t="s">
        <v>293</v>
      </c>
      <c r="C29" s="63" t="s">
        <v>295</v>
      </c>
      <c r="D29" s="64" t="s">
        <v>2</v>
      </c>
      <c r="E29" s="65" t="s">
        <v>529</v>
      </c>
      <c r="F29" s="64" t="s">
        <v>4</v>
      </c>
      <c r="H29" s="152" t="s">
        <v>293</v>
      </c>
      <c r="I29" s="66" t="s">
        <v>295</v>
      </c>
      <c r="J29" s="67" t="s">
        <v>2</v>
      </c>
      <c r="K29" s="68" t="s">
        <v>531</v>
      </c>
      <c r="L29" s="67" t="s">
        <v>4</v>
      </c>
    </row>
    <row r="30" spans="2:12">
      <c r="B30" s="402" t="s">
        <v>530</v>
      </c>
      <c r="C30" s="403"/>
      <c r="D30" s="404" t="s">
        <v>640</v>
      </c>
      <c r="E30" s="405"/>
      <c r="F30" s="406"/>
      <c r="H30" s="402" t="s">
        <v>530</v>
      </c>
      <c r="I30" s="403"/>
      <c r="J30" s="404" t="s">
        <v>640</v>
      </c>
      <c r="K30" s="405"/>
      <c r="L30" s="406"/>
    </row>
    <row r="31" spans="2:12">
      <c r="B31" s="145" t="s">
        <v>721</v>
      </c>
      <c r="C31" s="112" t="s">
        <v>486</v>
      </c>
      <c r="D31" s="44">
        <v>565863421.82813704</v>
      </c>
      <c r="E31" s="44">
        <v>436516029.48283559</v>
      </c>
      <c r="F31" s="139">
        <f>SUM(D31:E31)</f>
        <v>1002379451.3109727</v>
      </c>
      <c r="H31" s="145" t="s">
        <v>721</v>
      </c>
      <c r="I31" s="112" t="s">
        <v>486</v>
      </c>
      <c r="J31" s="44">
        <v>2757266608.3292608</v>
      </c>
      <c r="K31" s="44">
        <v>5648682868.7889757</v>
      </c>
      <c r="L31" s="139">
        <f>SUM(J31:K31)</f>
        <v>8405949477.1182365</v>
      </c>
    </row>
    <row r="32" spans="2:12">
      <c r="B32" s="211"/>
      <c r="C32" s="212"/>
      <c r="D32" s="212"/>
      <c r="E32" s="212"/>
      <c r="F32" s="213"/>
      <c r="H32" s="214"/>
      <c r="I32" s="215"/>
      <c r="J32" s="215"/>
      <c r="K32" s="215"/>
      <c r="L32" s="216"/>
    </row>
    <row r="33" spans="2:12">
      <c r="B33" s="145" t="s">
        <v>722</v>
      </c>
      <c r="C33" s="114" t="s">
        <v>351</v>
      </c>
      <c r="D33" s="113">
        <v>0</v>
      </c>
      <c r="E33" s="113">
        <v>0</v>
      </c>
      <c r="F33" s="149">
        <f>SUM(D33:E33)</f>
        <v>0</v>
      </c>
      <c r="H33" s="148" t="s">
        <v>722</v>
      </c>
      <c r="I33" s="114" t="s">
        <v>351</v>
      </c>
      <c r="J33" s="113">
        <v>851048812.15342462</v>
      </c>
      <c r="K33" s="113">
        <v>3852562888.9135561</v>
      </c>
      <c r="L33" s="149">
        <f>SUM(J33:K33)</f>
        <v>4703611701.0669804</v>
      </c>
    </row>
    <row r="34" spans="2:12">
      <c r="B34" s="211"/>
      <c r="C34" s="212"/>
      <c r="D34" s="212"/>
      <c r="E34" s="212"/>
      <c r="F34" s="213"/>
      <c r="H34" s="214"/>
      <c r="I34" s="215"/>
      <c r="J34" s="215"/>
      <c r="K34" s="215"/>
      <c r="L34" s="216"/>
    </row>
    <row r="35" spans="2:12">
      <c r="B35" s="145" t="s">
        <v>723</v>
      </c>
      <c r="C35" s="114" t="s">
        <v>388</v>
      </c>
      <c r="D35" s="113">
        <v>442591422.52266443</v>
      </c>
      <c r="E35" s="113">
        <v>77744199.14246577</v>
      </c>
      <c r="F35" s="149">
        <f>SUM(D35:E35)</f>
        <v>520335621.6651302</v>
      </c>
      <c r="H35" s="148" t="s">
        <v>723</v>
      </c>
      <c r="I35" s="114" t="s">
        <v>358</v>
      </c>
      <c r="J35" s="113">
        <v>77450999.999999985</v>
      </c>
      <c r="K35" s="113">
        <v>759649653.86301374</v>
      </c>
      <c r="L35" s="149">
        <f>SUM(J35:K35)</f>
        <v>837100653.86301374</v>
      </c>
    </row>
    <row r="36" spans="2:12">
      <c r="B36" s="211"/>
      <c r="C36" s="212"/>
      <c r="D36" s="212"/>
      <c r="E36" s="212"/>
      <c r="F36" s="213"/>
      <c r="H36" s="214"/>
      <c r="I36" s="215"/>
      <c r="J36" s="215"/>
      <c r="K36" s="215"/>
      <c r="L36" s="216"/>
    </row>
    <row r="37" spans="2:12">
      <c r="B37" s="145" t="s">
        <v>772</v>
      </c>
      <c r="C37" s="114" t="s">
        <v>391</v>
      </c>
      <c r="D37" s="113">
        <v>496289296.84920382</v>
      </c>
      <c r="E37" s="113">
        <v>605287638.3520788</v>
      </c>
      <c r="F37" s="149">
        <f>SUM(D37:E37)</f>
        <v>1101576935.2012825</v>
      </c>
      <c r="H37" s="140" t="s">
        <v>772</v>
      </c>
      <c r="I37" s="114" t="s">
        <v>361</v>
      </c>
      <c r="J37" s="113">
        <v>56783048.972602688</v>
      </c>
      <c r="K37" s="113">
        <v>241867281.02739727</v>
      </c>
      <c r="L37" s="149">
        <f>SUM(J37:K37)</f>
        <v>298650329.99999994</v>
      </c>
    </row>
    <row r="38" spans="2:12">
      <c r="B38" s="211"/>
      <c r="C38" s="212"/>
      <c r="D38" s="212"/>
      <c r="E38" s="212"/>
      <c r="F38" s="213"/>
      <c r="H38" s="214"/>
      <c r="I38" s="215"/>
      <c r="J38" s="215"/>
      <c r="K38" s="215"/>
      <c r="L38" s="216"/>
    </row>
    <row r="39" spans="2:12">
      <c r="B39" s="145" t="s">
        <v>530</v>
      </c>
      <c r="C39" s="107" t="s">
        <v>530</v>
      </c>
      <c r="D39" s="119" t="s">
        <v>530</v>
      </c>
      <c r="E39" s="119" t="s">
        <v>530</v>
      </c>
      <c r="F39" s="154" t="s">
        <v>530</v>
      </c>
      <c r="H39" s="140" t="s">
        <v>779</v>
      </c>
      <c r="I39" s="114" t="s">
        <v>365</v>
      </c>
      <c r="J39" s="113">
        <v>7589344.0000000037</v>
      </c>
      <c r="K39" s="113">
        <v>15728972.94520548</v>
      </c>
      <c r="L39" s="149">
        <f>SUM(J39:K39)</f>
        <v>23318316.945205484</v>
      </c>
    </row>
    <row r="40" spans="2:12">
      <c r="B40" s="211"/>
      <c r="C40" s="212"/>
      <c r="D40" s="212"/>
      <c r="E40" s="212"/>
      <c r="F40" s="213"/>
      <c r="H40" s="214"/>
      <c r="I40" s="215"/>
      <c r="J40" s="215"/>
      <c r="K40" s="215"/>
      <c r="L40" s="216"/>
    </row>
    <row r="41" spans="2:12">
      <c r="B41" s="145" t="s">
        <v>530</v>
      </c>
      <c r="C41" s="107" t="s">
        <v>530</v>
      </c>
      <c r="D41" s="119" t="s">
        <v>530</v>
      </c>
      <c r="E41" s="119" t="s">
        <v>530</v>
      </c>
      <c r="F41" s="154" t="s">
        <v>530</v>
      </c>
      <c r="H41" s="140" t="s">
        <v>786</v>
      </c>
      <c r="I41" s="114" t="s">
        <v>389</v>
      </c>
      <c r="J41" s="113">
        <v>230818335.12054801</v>
      </c>
      <c r="K41" s="113">
        <v>327482117.67534244</v>
      </c>
      <c r="L41" s="149">
        <f>SUM(J41:K41)</f>
        <v>558300452.79589045</v>
      </c>
    </row>
    <row r="42" spans="2:12">
      <c r="B42" s="211"/>
      <c r="C42" s="212"/>
      <c r="D42" s="212"/>
      <c r="E42" s="212"/>
      <c r="F42" s="213"/>
      <c r="H42" s="214"/>
      <c r="I42" s="215"/>
      <c r="J42" s="215"/>
      <c r="K42" s="215"/>
      <c r="L42" s="216"/>
    </row>
    <row r="43" spans="2:12">
      <c r="B43" s="145" t="s">
        <v>530</v>
      </c>
      <c r="C43" s="107" t="s">
        <v>530</v>
      </c>
      <c r="D43" s="119" t="s">
        <v>530</v>
      </c>
      <c r="E43" s="119" t="s">
        <v>530</v>
      </c>
      <c r="F43" s="154" t="s">
        <v>530</v>
      </c>
      <c r="H43" s="140" t="s">
        <v>787</v>
      </c>
      <c r="I43" s="114" t="s">
        <v>485</v>
      </c>
      <c r="J43" s="113">
        <v>313412030.05479449</v>
      </c>
      <c r="K43" s="113">
        <v>1495455325.3676713</v>
      </c>
      <c r="L43" s="149">
        <f>SUM(J43:K43)</f>
        <v>1808867355.4224658</v>
      </c>
    </row>
    <row r="44" spans="2:12">
      <c r="B44" s="211"/>
      <c r="C44" s="212"/>
      <c r="D44" s="212"/>
      <c r="E44" s="212"/>
      <c r="F44" s="213"/>
      <c r="H44" s="214"/>
      <c r="I44" s="215"/>
      <c r="J44" s="215"/>
      <c r="K44" s="215"/>
      <c r="L44" s="216"/>
    </row>
    <row r="45" spans="2:12">
      <c r="B45" s="145" t="s">
        <v>530</v>
      </c>
      <c r="C45" s="107" t="s">
        <v>530</v>
      </c>
      <c r="D45" s="119" t="s">
        <v>530</v>
      </c>
      <c r="E45" s="119" t="s">
        <v>530</v>
      </c>
      <c r="F45" s="154" t="s">
        <v>530</v>
      </c>
      <c r="H45" s="140" t="s">
        <v>788</v>
      </c>
      <c r="I45" s="114" t="s">
        <v>391</v>
      </c>
      <c r="J45" s="113">
        <v>483244190.60273975</v>
      </c>
      <c r="K45" s="113">
        <v>828790795.78460264</v>
      </c>
      <c r="L45" s="149">
        <f>SUM(J45:K45)</f>
        <v>1312034986.3873425</v>
      </c>
    </row>
    <row r="46" spans="2:12">
      <c r="B46" s="211"/>
      <c r="C46" s="212"/>
      <c r="D46" s="212"/>
      <c r="E46" s="212"/>
      <c r="F46" s="213"/>
      <c r="H46" s="214"/>
      <c r="I46" s="215"/>
      <c r="J46" s="215"/>
      <c r="K46" s="215"/>
      <c r="L46" s="216"/>
    </row>
    <row r="47" spans="2:12">
      <c r="B47" s="145" t="s">
        <v>530</v>
      </c>
      <c r="C47" s="107" t="s">
        <v>530</v>
      </c>
      <c r="D47" s="119" t="s">
        <v>530</v>
      </c>
      <c r="E47" s="119" t="s">
        <v>530</v>
      </c>
      <c r="F47" s="154" t="s">
        <v>530</v>
      </c>
      <c r="H47" s="140" t="s">
        <v>789</v>
      </c>
      <c r="I47" s="114" t="s">
        <v>383</v>
      </c>
      <c r="J47" s="113">
        <v>219452000</v>
      </c>
      <c r="K47" s="113">
        <v>906019492.58082199</v>
      </c>
      <c r="L47" s="149">
        <f>SUM(J47:K47)</f>
        <v>1125471492.580822</v>
      </c>
    </row>
    <row r="48" spans="2:12">
      <c r="B48" s="211"/>
      <c r="C48" s="212"/>
      <c r="D48" s="212"/>
      <c r="E48" s="212"/>
      <c r="F48" s="213"/>
      <c r="H48" s="214"/>
      <c r="I48" s="215"/>
      <c r="J48" s="215"/>
      <c r="K48" s="215"/>
      <c r="L48" s="216"/>
    </row>
    <row r="49" spans="2:12">
      <c r="B49" s="145" t="s">
        <v>530</v>
      </c>
      <c r="C49" s="107" t="s">
        <v>530</v>
      </c>
      <c r="D49" s="119" t="s">
        <v>530</v>
      </c>
      <c r="E49" s="119" t="s">
        <v>530</v>
      </c>
      <c r="F49" s="154" t="s">
        <v>530</v>
      </c>
      <c r="H49" s="140" t="s">
        <v>632</v>
      </c>
      <c r="I49" s="114" t="s">
        <v>388</v>
      </c>
      <c r="J49" s="113">
        <v>206419970.51173976</v>
      </c>
      <c r="K49" s="113">
        <v>614975973.82009864</v>
      </c>
      <c r="L49" s="139">
        <f>SUM(J49:K49)</f>
        <v>821395944.33183837</v>
      </c>
    </row>
    <row r="50" spans="2:12">
      <c r="B50" s="211"/>
      <c r="C50" s="212"/>
      <c r="D50" s="212"/>
      <c r="E50" s="212"/>
      <c r="F50" s="213"/>
      <c r="H50" s="214"/>
      <c r="I50" s="215"/>
      <c r="J50" s="215"/>
      <c r="K50" s="215"/>
      <c r="L50" s="216"/>
    </row>
    <row r="51" spans="2:12" ht="15" thickBot="1">
      <c r="B51" s="155" t="s">
        <v>530</v>
      </c>
      <c r="C51" s="156" t="s">
        <v>530</v>
      </c>
      <c r="D51" s="157" t="s">
        <v>530</v>
      </c>
      <c r="E51" s="157" t="s">
        <v>530</v>
      </c>
      <c r="F51" s="158" t="s">
        <v>530</v>
      </c>
      <c r="H51" s="141" t="s">
        <v>633</v>
      </c>
      <c r="I51" s="150" t="s">
        <v>390</v>
      </c>
      <c r="J51" s="151">
        <v>37639999.999999851</v>
      </c>
      <c r="K51" s="151">
        <v>40518949.424657531</v>
      </c>
      <c r="L51" s="142">
        <f>SUM(J51:K51)</f>
        <v>78158949.424657375</v>
      </c>
    </row>
    <row r="52" spans="2:12" ht="7.5" customHeight="1" thickBot="1">
      <c r="B52" s="106"/>
      <c r="C52" s="106"/>
      <c r="D52" s="109"/>
      <c r="E52" s="109"/>
      <c r="F52" s="109"/>
      <c r="H52" s="106"/>
      <c r="I52" s="106"/>
      <c r="J52" s="109"/>
      <c r="K52" s="109"/>
      <c r="L52" s="109"/>
    </row>
    <row r="53" spans="2:12" s="116" customFormat="1" ht="24.75" customHeight="1" thickBot="1">
      <c r="B53" s="388" t="s">
        <v>4</v>
      </c>
      <c r="C53" s="389"/>
      <c r="D53" s="115">
        <f>SUM(D31:D52)</f>
        <v>1504744141.2000053</v>
      </c>
      <c r="E53" s="115">
        <f>SUM(E31:E52)</f>
        <v>1119547866.9773803</v>
      </c>
      <c r="F53" s="115">
        <f>SUM(F31:F52)</f>
        <v>2624292008.1773853</v>
      </c>
      <c r="H53" s="390" t="s">
        <v>4</v>
      </c>
      <c r="I53" s="392"/>
      <c r="J53" s="117">
        <f>SUM(J31:J52)</f>
        <v>5241125339.7451096</v>
      </c>
      <c r="K53" s="117">
        <f>SUM(K31:K52)</f>
        <v>14731734320.191345</v>
      </c>
      <c r="L53" s="117">
        <f>SUM(L31:L52)</f>
        <v>19972859659.936451</v>
      </c>
    </row>
    <row r="54" spans="2:12"/>
    <row r="55" spans="2:12"/>
    <row r="56" spans="2:12"/>
    <row r="57" spans="2:12"/>
    <row r="58" spans="2:12"/>
    <row r="59" spans="2:12"/>
    <row r="60" spans="2:12"/>
  </sheetData>
  <mergeCells count="17">
    <mergeCell ref="B2:L2"/>
    <mergeCell ref="D7:F7"/>
    <mergeCell ref="B7:C7"/>
    <mergeCell ref="H7:I7"/>
    <mergeCell ref="J7:L7"/>
    <mergeCell ref="B53:C53"/>
    <mergeCell ref="H27:L27"/>
    <mergeCell ref="H53:I53"/>
    <mergeCell ref="B4:F4"/>
    <mergeCell ref="B24:C24"/>
    <mergeCell ref="H4:L4"/>
    <mergeCell ref="H24:I24"/>
    <mergeCell ref="B27:F27"/>
    <mergeCell ref="H30:I30"/>
    <mergeCell ref="J30:L30"/>
    <mergeCell ref="B30:C30"/>
    <mergeCell ref="D30:F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WVQ28"/>
  <sheetViews>
    <sheetView showGridLines="0" workbookViewId="0">
      <selection activeCell="G9" sqref="G9"/>
    </sheetView>
  </sheetViews>
  <sheetFormatPr defaultColWidth="0" defaultRowHeight="12.75" zeroHeight="1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>
      <c r="C1" s="71"/>
      <c r="D1" s="72"/>
      <c r="E1" s="73"/>
      <c r="F1" s="73"/>
      <c r="G1" s="73"/>
      <c r="H1" s="73"/>
    </row>
    <row r="2" spans="2:9" ht="15" customHeight="1" thickBot="1">
      <c r="B2" s="127"/>
      <c r="C2" s="123"/>
      <c r="D2" s="124"/>
      <c r="E2" s="125"/>
      <c r="F2" s="125"/>
      <c r="G2" s="125"/>
      <c r="H2" s="125"/>
      <c r="I2" s="126"/>
    </row>
    <row r="3" spans="2:9" ht="30" customHeight="1" thickBot="1">
      <c r="B3" s="128"/>
      <c r="C3" s="418" t="s">
        <v>798</v>
      </c>
      <c r="D3" s="419"/>
      <c r="E3" s="419"/>
      <c r="F3" s="419"/>
      <c r="G3" s="419"/>
      <c r="H3" s="420"/>
      <c r="I3" s="130"/>
    </row>
    <row r="4" spans="2:9" ht="36.75" customHeight="1" thickBot="1">
      <c r="B4" s="128"/>
      <c r="C4" s="121" t="s">
        <v>293</v>
      </c>
      <c r="D4" s="121" t="s">
        <v>493</v>
      </c>
      <c r="E4" s="122" t="s">
        <v>301</v>
      </c>
      <c r="F4" s="122" t="s">
        <v>3</v>
      </c>
      <c r="G4" s="122" t="s">
        <v>407</v>
      </c>
      <c r="H4" s="122" t="s">
        <v>302</v>
      </c>
      <c r="I4" s="130"/>
    </row>
    <row r="5" spans="2:9" ht="15" customHeight="1">
      <c r="B5" s="128"/>
      <c r="C5" s="423" t="s">
        <v>530</v>
      </c>
      <c r="D5" s="424"/>
      <c r="E5" s="415" t="s">
        <v>640</v>
      </c>
      <c r="F5" s="416"/>
      <c r="G5" s="416"/>
      <c r="H5" s="417"/>
      <c r="I5" s="130"/>
    </row>
    <row r="6" spans="2:9" ht="42" customHeight="1">
      <c r="B6" s="128"/>
      <c r="C6" s="135">
        <v>1</v>
      </c>
      <c r="D6" s="120" t="s">
        <v>16</v>
      </c>
      <c r="E6" s="44">
        <v>434562825.96061647</v>
      </c>
      <c r="F6" s="44">
        <v>569163250.56752706</v>
      </c>
      <c r="G6" s="44">
        <v>465975100.52579498</v>
      </c>
      <c r="H6" s="45">
        <f>SUM(E6:G6)</f>
        <v>1469701177.0539384</v>
      </c>
      <c r="I6" s="130"/>
    </row>
    <row r="7" spans="2:9" ht="42" customHeight="1">
      <c r="B7" s="128"/>
      <c r="C7" s="135">
        <v>2</v>
      </c>
      <c r="D7" s="77" t="s">
        <v>637</v>
      </c>
      <c r="E7" s="44">
        <v>5212557233.3385706</v>
      </c>
      <c r="F7" s="44">
        <v>3460776617.7656593</v>
      </c>
      <c r="G7" s="44">
        <v>2008610076.3269961</v>
      </c>
      <c r="H7" s="45">
        <f>SUM(E7:G7)</f>
        <v>10681943927.431225</v>
      </c>
      <c r="I7" s="130"/>
    </row>
    <row r="8" spans="2:9" ht="42" customHeight="1">
      <c r="B8" s="128"/>
      <c r="C8" s="135">
        <v>3</v>
      </c>
      <c r="D8" s="77" t="s">
        <v>638</v>
      </c>
      <c r="E8" s="44">
        <v>1504744141.2000053</v>
      </c>
      <c r="F8" s="44">
        <v>731316145.95076847</v>
      </c>
      <c r="G8" s="44">
        <v>388231721.02661169</v>
      </c>
      <c r="H8" s="45">
        <f>SUM(E8:G8)</f>
        <v>2624292008.1773858</v>
      </c>
      <c r="I8" s="130"/>
    </row>
    <row r="9" spans="2:9" ht="42" customHeight="1">
      <c r="B9" s="128"/>
      <c r="C9" s="135">
        <v>4</v>
      </c>
      <c r="D9" s="77" t="s">
        <v>639</v>
      </c>
      <c r="E9" s="44">
        <v>5241125339.7451096</v>
      </c>
      <c r="F9" s="44">
        <v>8826134712.5493069</v>
      </c>
      <c r="G9" s="44">
        <v>5905599607.6420383</v>
      </c>
      <c r="H9" s="45">
        <f>SUM(E9:G9)</f>
        <v>19972859659.936455</v>
      </c>
      <c r="I9" s="130"/>
    </row>
    <row r="10" spans="2:9" ht="13.5" thickBot="1">
      <c r="B10" s="128"/>
      <c r="C10" s="136"/>
      <c r="D10" s="39"/>
      <c r="E10" s="42"/>
      <c r="F10" s="42"/>
      <c r="G10" s="42"/>
      <c r="H10" s="137"/>
      <c r="I10" s="130"/>
    </row>
    <row r="11" spans="2:9" ht="33" customHeight="1" thickBot="1">
      <c r="B11" s="128"/>
      <c r="C11" s="421" t="s">
        <v>4</v>
      </c>
      <c r="D11" s="422"/>
      <c r="E11" s="47">
        <f>SUM(E6:E9)</f>
        <v>12392989540.244301</v>
      </c>
      <c r="F11" s="47">
        <f>SUM(F6:F10)</f>
        <v>13587390726.833261</v>
      </c>
      <c r="G11" s="47">
        <f>SUM(G6:G10)</f>
        <v>8768416505.5214405</v>
      </c>
      <c r="H11" s="47">
        <f>SUM(H6:H9)</f>
        <v>34748796772.598999</v>
      </c>
      <c r="I11" s="130"/>
    </row>
    <row r="12" spans="2:9" ht="15" customHeight="1" thickBot="1">
      <c r="B12" s="129"/>
      <c r="C12" s="132"/>
      <c r="D12" s="133"/>
      <c r="E12" s="134"/>
      <c r="F12" s="134"/>
      <c r="G12" s="134"/>
      <c r="H12" s="134"/>
      <c r="I12" s="131"/>
    </row>
    <row r="13" spans="2:9" ht="18.75" customHeight="1">
      <c r="C13" s="74"/>
      <c r="D13" s="75"/>
      <c r="E13" s="76"/>
      <c r="F13" s="76"/>
      <c r="G13" s="76"/>
      <c r="H13" s="76"/>
    </row>
    <row r="14" spans="2:9" hidden="1">
      <c r="C14" s="38"/>
      <c r="D14" s="39"/>
      <c r="E14" s="42"/>
      <c r="F14" s="42"/>
      <c r="G14" s="42"/>
      <c r="H14" s="42"/>
    </row>
    <row r="15" spans="2:9" hidden="1">
      <c r="C15" s="38"/>
      <c r="D15" s="39"/>
      <c r="E15" s="42"/>
      <c r="F15" s="42"/>
      <c r="G15" s="42"/>
      <c r="H15" s="42"/>
    </row>
    <row r="16" spans="2:9" ht="12" hidden="1" customHeight="1">
      <c r="C16" s="38"/>
      <c r="D16" s="39"/>
      <c r="E16" s="42"/>
      <c r="F16" s="42"/>
      <c r="G16" s="42"/>
      <c r="H16" s="42"/>
    </row>
    <row r="28" spans="4:4" ht="18.75" hidden="1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CANE</vt:lpstr>
      <vt:lpstr>COGEN</vt:lpstr>
      <vt:lpstr>ETHANOL</vt:lpstr>
      <vt:lpstr>MOD.</vt:lpstr>
      <vt:lpstr>STATE WISE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2024-09-24T10:43:51Z</cp:lastPrinted>
  <dcterms:created xsi:type="dcterms:W3CDTF">2021-09-13T10:07:55Z</dcterms:created>
  <dcterms:modified xsi:type="dcterms:W3CDTF">2024-11-19T13:37:27Z</dcterms:modified>
</cp:coreProperties>
</file>